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2120" windowHeight="7575" activeTab="0"/>
  </bookViews>
  <sheets>
    <sheet name="с нов коэф на 1.09.2019г(2)" sheetId="1" r:id="rId1"/>
  </sheets>
  <definedNames>
    <definedName name="_xlnm.Print_Area" localSheetId="0">'с нов коэф на 1.09.2019г(2)'!$A$1:$P$160</definedName>
  </definedNames>
  <calcPr fullCalcOnLoad="1"/>
</workbook>
</file>

<file path=xl/sharedStrings.xml><?xml version="1.0" encoding="utf-8"?>
<sst xmlns="http://schemas.openxmlformats.org/spreadsheetml/2006/main" count="289" uniqueCount="164">
  <si>
    <t>Стаж</t>
  </si>
  <si>
    <t>БДО</t>
  </si>
  <si>
    <t>электрик</t>
  </si>
  <si>
    <t>до года</t>
  </si>
  <si>
    <t>коэф</t>
  </si>
  <si>
    <t>4р</t>
  </si>
  <si>
    <t>2р</t>
  </si>
  <si>
    <t>3р</t>
  </si>
  <si>
    <t>5р</t>
  </si>
  <si>
    <t>1р</t>
  </si>
  <si>
    <t>№ п/п</t>
  </si>
  <si>
    <t>Должность</t>
  </si>
  <si>
    <t>С3</t>
  </si>
  <si>
    <t>D</t>
  </si>
  <si>
    <t>B2-1</t>
  </si>
  <si>
    <t>B3-4</t>
  </si>
  <si>
    <t>C2</t>
  </si>
  <si>
    <t>C1</t>
  </si>
  <si>
    <t>B3-2</t>
  </si>
  <si>
    <t>А1 2-1</t>
  </si>
  <si>
    <t>A2-2</t>
  </si>
  <si>
    <t>В4-4</t>
  </si>
  <si>
    <t>С2</t>
  </si>
  <si>
    <t>17л11м</t>
  </si>
  <si>
    <t>В2-3</t>
  </si>
  <si>
    <t>6л11м</t>
  </si>
  <si>
    <t>29л11м</t>
  </si>
  <si>
    <t>22г10м</t>
  </si>
  <si>
    <t>14л2м</t>
  </si>
  <si>
    <t>19л11м</t>
  </si>
  <si>
    <t>21г</t>
  </si>
  <si>
    <t>7л</t>
  </si>
  <si>
    <t>14л7м</t>
  </si>
  <si>
    <t>24г8м</t>
  </si>
  <si>
    <t>9л2м</t>
  </si>
  <si>
    <t>14л3м</t>
  </si>
  <si>
    <t>37л11м</t>
  </si>
  <si>
    <t>5л6м</t>
  </si>
  <si>
    <t>18л7м</t>
  </si>
  <si>
    <t>29л</t>
  </si>
  <si>
    <t>26л5м</t>
  </si>
  <si>
    <t>27л1м</t>
  </si>
  <si>
    <t>11л</t>
  </si>
  <si>
    <t>31л11м</t>
  </si>
  <si>
    <t>19л</t>
  </si>
  <si>
    <t>7л10м</t>
  </si>
  <si>
    <t>14л</t>
  </si>
  <si>
    <t>23г</t>
  </si>
  <si>
    <t>28л.9м.</t>
  </si>
  <si>
    <t>8г.11м.</t>
  </si>
  <si>
    <t>38л.</t>
  </si>
  <si>
    <t>18л.8м</t>
  </si>
  <si>
    <t>41г</t>
  </si>
  <si>
    <t>19л.3м</t>
  </si>
  <si>
    <t>1г.9м</t>
  </si>
  <si>
    <t>32г.2м</t>
  </si>
  <si>
    <t>5г.11м</t>
  </si>
  <si>
    <t>11л7м</t>
  </si>
  <si>
    <t>48л7м</t>
  </si>
  <si>
    <t>9л.9м</t>
  </si>
  <si>
    <t>6л.3м</t>
  </si>
  <si>
    <t>13л10м</t>
  </si>
  <si>
    <t>31г4м</t>
  </si>
  <si>
    <t>37л7м</t>
  </si>
  <si>
    <t>6л10м</t>
  </si>
  <si>
    <t>7м</t>
  </si>
  <si>
    <t>5л5м</t>
  </si>
  <si>
    <t>1г5м</t>
  </si>
  <si>
    <t>3г7м</t>
  </si>
  <si>
    <t>7л.9м</t>
  </si>
  <si>
    <t>5л</t>
  </si>
  <si>
    <t>В4-2</t>
  </si>
  <si>
    <t>8л2м</t>
  </si>
  <si>
    <t>3г6м</t>
  </si>
  <si>
    <t>6м</t>
  </si>
  <si>
    <t>18л8м</t>
  </si>
  <si>
    <t>30л1м</t>
  </si>
  <si>
    <t>B2-4</t>
  </si>
  <si>
    <t>В3-4</t>
  </si>
  <si>
    <t>с 7 л-  10л</t>
  </si>
  <si>
    <t xml:space="preserve">Блок, звено, ступень </t>
  </si>
  <si>
    <t>кол-во штат.единиц</t>
  </si>
  <si>
    <t>Оклад, тенге</t>
  </si>
  <si>
    <t xml:space="preserve">Доплаты, тенге </t>
  </si>
  <si>
    <t xml:space="preserve">Итого заработная плата в месяц, тенге </t>
  </si>
  <si>
    <t xml:space="preserve">Утверждаю </t>
  </si>
  <si>
    <t xml:space="preserve">                                                                                                           Шатное расписание работников школы-для одаренных детей на 01 сентября 2019г.</t>
  </si>
  <si>
    <t xml:space="preserve">Месячный фонд заработная плата 5083,4 тыс.тенге ( Пять миллионов восемьдесят три тысячи четыреста тенге) </t>
  </si>
  <si>
    <t>Архивариус</t>
  </si>
  <si>
    <t>Помощник воспитателя</t>
  </si>
  <si>
    <t>Заместитель директора по воспитательной части</t>
  </si>
  <si>
    <t>Врач-педиатр</t>
  </si>
  <si>
    <t>Рабочий по обслуживание здание.</t>
  </si>
  <si>
    <t>Диетическая сестра</t>
  </si>
  <si>
    <t>Парикмахер</t>
  </si>
  <si>
    <t>Обувщик</t>
  </si>
  <si>
    <t>Оператор стиральных машин</t>
  </si>
  <si>
    <t>Вахтер</t>
  </si>
  <si>
    <t>Швея по ремонту одежды.</t>
  </si>
  <si>
    <t>Заведущий хозяйственной части</t>
  </si>
  <si>
    <t>Библиотекарь</t>
  </si>
  <si>
    <t>Аккомпаниатор</t>
  </si>
  <si>
    <t>Экспедитор</t>
  </si>
  <si>
    <t>Лаборант</t>
  </si>
  <si>
    <t>Младший медицинский персонал</t>
  </si>
  <si>
    <t>Уборщик  служебных помещении.</t>
  </si>
  <si>
    <t>Медицинская сестра</t>
  </si>
  <si>
    <t>Заведущий интернатом</t>
  </si>
  <si>
    <t>Музыкальный руководитель.</t>
  </si>
  <si>
    <t>Экономист</t>
  </si>
  <si>
    <t>Бухгалтер</t>
  </si>
  <si>
    <t>Кладовщик</t>
  </si>
  <si>
    <t>Грузчик</t>
  </si>
  <si>
    <t>Рабочий  сцены</t>
  </si>
  <si>
    <t>Делопроизводитель</t>
  </si>
  <si>
    <t>Водитель</t>
  </si>
  <si>
    <t>Сантехник</t>
  </si>
  <si>
    <t>Повар</t>
  </si>
  <si>
    <t>Гардеробщик</t>
  </si>
  <si>
    <t>Секретарь учебной части</t>
  </si>
  <si>
    <t>Педагог психолог</t>
  </si>
  <si>
    <t>Оператор компьютерной техники</t>
  </si>
  <si>
    <t>Педагог-организатор</t>
  </si>
  <si>
    <t>Секретарь</t>
  </si>
  <si>
    <t>Инспектор по кадровым вопросам</t>
  </si>
  <si>
    <t>Заместитель директора по учебной части</t>
  </si>
  <si>
    <t>Костюмер</t>
  </si>
  <si>
    <t>Киномеханик</t>
  </si>
  <si>
    <t>Уборщик служебных помещении.</t>
  </si>
  <si>
    <t>Специолист по програмному обеспечению.</t>
  </si>
  <si>
    <t>Социальный педагог</t>
  </si>
  <si>
    <t>Кастелянша</t>
  </si>
  <si>
    <t>Уборщик служебных помощник.</t>
  </si>
  <si>
    <t>Работник сцены</t>
  </si>
  <si>
    <t>Дворник</t>
  </si>
  <si>
    <t>Плотник</t>
  </si>
  <si>
    <t>Заведущий библиотеки</t>
  </si>
  <si>
    <t>Заместитель директора по профилю</t>
  </si>
  <si>
    <t>Художник</t>
  </si>
  <si>
    <t>Настройщик музыкального инструмента.</t>
  </si>
  <si>
    <t>Заведущий склада музыкальных  инструментов.</t>
  </si>
  <si>
    <t>Экономист _____________________ Камзинова А.А.</t>
  </si>
  <si>
    <t>Педагог дополнительного образовании.</t>
  </si>
  <si>
    <t>Рабочий по обслуживанию здания</t>
  </si>
  <si>
    <t>Шеф-повар</t>
  </si>
  <si>
    <t>Заместитель директора по хозяйственной части</t>
  </si>
  <si>
    <t xml:space="preserve">Кухонный работник </t>
  </si>
  <si>
    <t>Менеджер по государственным закупкам</t>
  </si>
  <si>
    <t>Педагог дополнительного образования</t>
  </si>
  <si>
    <t>Инженер по оборудованию</t>
  </si>
  <si>
    <t>Директор КГУ «Комплекс «Колледж искусств-специализированная школа-интернат для одаренных детей музыкально-эстетического профиля» «коммунального государственного учреждения "Управление образования акимата Северо-Казахстанской области"</t>
  </si>
  <si>
    <t>________________________Кашенева Р.А.</t>
  </si>
  <si>
    <t>Согласовано</t>
  </si>
  <si>
    <t>Комендант</t>
  </si>
  <si>
    <t>воспитатель</t>
  </si>
  <si>
    <t>9л11м</t>
  </si>
  <si>
    <t>40л11м</t>
  </si>
  <si>
    <t>10л11м</t>
  </si>
  <si>
    <t>10л7м</t>
  </si>
  <si>
    <t>16л</t>
  </si>
  <si>
    <t>34л11м</t>
  </si>
  <si>
    <t>В3-3</t>
  </si>
  <si>
    <t>В3-2</t>
  </si>
  <si>
    <t>В3-1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</si>
</sst>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0.0"/>
    <numFmt numFmtId="181" formatCode="0.000"/>
    <numFmt numFmtId="182" formatCode="#,##0&quot;р.&quot;"/>
  </numFmts>
  <fonts count="43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1" fontId="1" fillId="32" borderId="0" xfId="0" applyNumberFormat="1" applyFont="1" applyFill="1" applyAlignment="1">
      <alignment/>
    </xf>
    <xf numFmtId="1" fontId="2" fillId="32" borderId="0" xfId="0" applyNumberFormat="1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3" fontId="6" fillId="32" borderId="0" xfId="0" applyNumberFormat="1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" fontId="6" fillId="32" borderId="0" xfId="0" applyNumberFormat="1" applyFont="1" applyFill="1" applyAlignment="1">
      <alignment/>
    </xf>
    <xf numFmtId="0" fontId="5" fillId="32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 horizontal="left" wrapText="1"/>
    </xf>
    <xf numFmtId="0" fontId="5" fillId="32" borderId="11" xfId="0" applyFont="1" applyFill="1" applyBorder="1" applyAlignment="1">
      <alignment horizontal="right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3" fontId="5" fillId="32" borderId="14" xfId="0" applyNumberFormat="1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60"/>
  <sheetViews>
    <sheetView tabSelected="1" zoomScaleSheetLayoutView="100" zoomScalePageLayoutView="0" workbookViewId="0" topLeftCell="A94">
      <selection activeCell="J101" sqref="J101"/>
    </sheetView>
  </sheetViews>
  <sheetFormatPr defaultColWidth="9.00390625" defaultRowHeight="12.75"/>
  <cols>
    <col min="1" max="1" width="4.125" style="6" customWidth="1"/>
    <col min="2" max="2" width="23.75390625" style="9" customWidth="1"/>
    <col min="3" max="3" width="16.25390625" style="2" customWidth="1"/>
    <col min="4" max="4" width="12.75390625" style="2" customWidth="1"/>
    <col min="5" max="5" width="15.375" style="3" customWidth="1"/>
    <col min="6" max="6" width="12.25390625" style="3" customWidth="1"/>
    <col min="7" max="7" width="11.375" style="2" customWidth="1"/>
    <col min="8" max="8" width="18.75390625" style="2" customWidth="1"/>
    <col min="9" max="9" width="11.25390625" style="2" customWidth="1"/>
    <col min="10" max="10" width="14.00390625" style="2" customWidth="1"/>
    <col min="11" max="11" width="12.75390625" style="2" customWidth="1"/>
    <col min="12" max="12" width="9.125" style="2" customWidth="1"/>
    <col min="13" max="13" width="10.125" style="2" customWidth="1"/>
    <col min="14" max="16384" width="9.125" style="2" customWidth="1"/>
  </cols>
  <sheetData>
    <row r="1" spans="1:10" ht="24" customHeight="1">
      <c r="A1" s="13"/>
      <c r="B1" s="13" t="s">
        <v>152</v>
      </c>
      <c r="C1" s="13"/>
      <c r="D1" s="13"/>
      <c r="E1" s="13"/>
      <c r="F1" s="13"/>
      <c r="G1" s="13"/>
      <c r="H1" s="13" t="s">
        <v>85</v>
      </c>
      <c r="I1" s="13"/>
      <c r="J1" s="13"/>
    </row>
    <row r="2" spans="1:10" ht="99" customHeight="1">
      <c r="A2" s="39"/>
      <c r="B2" s="39"/>
      <c r="C2" s="39"/>
      <c r="D2" s="39"/>
      <c r="E2" s="13"/>
      <c r="F2" s="13"/>
      <c r="G2" s="40" t="s">
        <v>150</v>
      </c>
      <c r="H2" s="40"/>
      <c r="I2" s="40"/>
      <c r="J2" s="40"/>
    </row>
    <row r="3" spans="1:10" ht="24" customHeight="1">
      <c r="A3" s="13"/>
      <c r="B3" s="13"/>
      <c r="C3" s="13"/>
      <c r="D3" s="13"/>
      <c r="E3" s="13"/>
      <c r="F3" s="13"/>
      <c r="G3" s="54" t="s">
        <v>151</v>
      </c>
      <c r="H3" s="55"/>
      <c r="I3" s="55"/>
      <c r="J3" s="13"/>
    </row>
    <row r="4" spans="1:10" ht="24" customHeight="1">
      <c r="A4" s="13"/>
      <c r="B4" s="14"/>
      <c r="C4" s="13"/>
      <c r="D4" s="13" t="s">
        <v>86</v>
      </c>
      <c r="E4" s="13"/>
      <c r="F4" s="13"/>
      <c r="G4" s="13"/>
      <c r="H4" s="13"/>
      <c r="I4" s="13"/>
      <c r="J4" s="13"/>
    </row>
    <row r="5" spans="1:10" ht="9" customHeight="1">
      <c r="A5" s="15"/>
      <c r="B5" s="49"/>
      <c r="C5" s="49"/>
      <c r="D5" s="49"/>
      <c r="E5" s="49"/>
      <c r="F5" s="49"/>
      <c r="G5" s="49"/>
      <c r="H5" s="49"/>
      <c r="I5" s="49"/>
      <c r="J5" s="49"/>
    </row>
    <row r="6" spans="1:10" ht="23.25" customHeight="1">
      <c r="A6" s="41" t="s">
        <v>87</v>
      </c>
      <c r="B6" s="41"/>
      <c r="C6" s="41"/>
      <c r="D6" s="41"/>
      <c r="E6" s="41"/>
      <c r="F6" s="41"/>
      <c r="G6" s="41"/>
      <c r="H6" s="41"/>
      <c r="I6" s="41"/>
      <c r="J6" s="41"/>
    </row>
    <row r="7" spans="1:12" ht="59.25" customHeight="1">
      <c r="A7" s="42" t="s">
        <v>10</v>
      </c>
      <c r="B7" s="47" t="s">
        <v>11</v>
      </c>
      <c r="C7" s="48" t="s">
        <v>81</v>
      </c>
      <c r="D7" s="50" t="s">
        <v>0</v>
      </c>
      <c r="E7" s="52" t="s">
        <v>80</v>
      </c>
      <c r="F7" s="45" t="s">
        <v>4</v>
      </c>
      <c r="G7" s="47" t="s">
        <v>1</v>
      </c>
      <c r="H7" s="47" t="s">
        <v>82</v>
      </c>
      <c r="I7" s="56" t="s">
        <v>83</v>
      </c>
      <c r="J7" s="48" t="s">
        <v>84</v>
      </c>
      <c r="L7" s="8"/>
    </row>
    <row r="8" spans="1:12" ht="17.25" customHeight="1">
      <c r="A8" s="43"/>
      <c r="B8" s="47"/>
      <c r="C8" s="48"/>
      <c r="D8" s="51"/>
      <c r="E8" s="53"/>
      <c r="F8" s="46"/>
      <c r="G8" s="47"/>
      <c r="H8" s="47"/>
      <c r="I8" s="57"/>
      <c r="J8" s="48"/>
      <c r="L8" s="8"/>
    </row>
    <row r="9" spans="1:16" ht="18.75" customHeight="1">
      <c r="A9" s="37">
        <v>1</v>
      </c>
      <c r="B9" s="37">
        <v>2</v>
      </c>
      <c r="C9" s="37">
        <v>3</v>
      </c>
      <c r="D9" s="37">
        <v>4</v>
      </c>
      <c r="E9" s="38">
        <v>5</v>
      </c>
      <c r="F9" s="38">
        <v>6</v>
      </c>
      <c r="G9" s="37">
        <v>7</v>
      </c>
      <c r="H9" s="37">
        <v>8</v>
      </c>
      <c r="I9" s="37">
        <v>9</v>
      </c>
      <c r="J9" s="37">
        <v>10</v>
      </c>
      <c r="L9" s="8"/>
      <c r="P9" s="10"/>
    </row>
    <row r="10" spans="1:14" ht="34.5" customHeight="1">
      <c r="A10" s="16">
        <v>1</v>
      </c>
      <c r="B10" s="17" t="s">
        <v>88</v>
      </c>
      <c r="C10" s="16">
        <v>0.5</v>
      </c>
      <c r="D10" s="17" t="s">
        <v>25</v>
      </c>
      <c r="E10" s="18" t="s">
        <v>13</v>
      </c>
      <c r="F10" s="18">
        <v>3.08</v>
      </c>
      <c r="G10" s="16">
        <v>17697</v>
      </c>
      <c r="H10" s="19">
        <f>F10*G10*C10</f>
        <v>27253.38</v>
      </c>
      <c r="I10" s="19">
        <f>H10*10%</f>
        <v>2725.338</v>
      </c>
      <c r="J10" s="19">
        <f>H10+I10</f>
        <v>29978.718</v>
      </c>
      <c r="L10" s="8"/>
      <c r="M10" s="7"/>
      <c r="N10" s="7"/>
    </row>
    <row r="11" spans="1:13" ht="52.5" customHeight="1">
      <c r="A11" s="16">
        <f>A10+1</f>
        <v>2</v>
      </c>
      <c r="B11" s="17" t="s">
        <v>89</v>
      </c>
      <c r="C11" s="16">
        <v>1</v>
      </c>
      <c r="D11" s="17" t="s">
        <v>26</v>
      </c>
      <c r="E11" s="18" t="s">
        <v>13</v>
      </c>
      <c r="F11" s="18">
        <v>3.29</v>
      </c>
      <c r="G11" s="16">
        <v>17697</v>
      </c>
      <c r="H11" s="19">
        <f aca="true" t="shared" si="0" ref="H11:H73">F11*G11*C11</f>
        <v>58223.13</v>
      </c>
      <c r="I11" s="19">
        <f>H11*10%+29111</f>
        <v>34933.313</v>
      </c>
      <c r="J11" s="19">
        <f aca="true" t="shared" si="1" ref="J11:J73">H11+I11</f>
        <v>93156.443</v>
      </c>
      <c r="L11" s="8"/>
      <c r="M11" s="7"/>
    </row>
    <row r="12" spans="1:10" ht="50.25" customHeight="1">
      <c r="A12" s="16">
        <f aca="true" t="shared" si="2" ref="A12:A77">A11+1</f>
        <v>3</v>
      </c>
      <c r="B12" s="17" t="s">
        <v>90</v>
      </c>
      <c r="C12" s="16">
        <v>1</v>
      </c>
      <c r="D12" s="17" t="s">
        <v>27</v>
      </c>
      <c r="E12" s="18" t="s">
        <v>19</v>
      </c>
      <c r="F12" s="18">
        <v>6.42</v>
      </c>
      <c r="G12" s="16">
        <v>17697</v>
      </c>
      <c r="H12" s="19">
        <f t="shared" si="0"/>
        <v>113614.74</v>
      </c>
      <c r="I12" s="19">
        <f aca="true" t="shared" si="3" ref="I12:I73">H12*10%</f>
        <v>11361.474000000002</v>
      </c>
      <c r="J12" s="19">
        <f t="shared" si="1"/>
        <v>124976.214</v>
      </c>
    </row>
    <row r="13" spans="1:10" ht="40.5" customHeight="1">
      <c r="A13" s="16">
        <f t="shared" si="2"/>
        <v>4</v>
      </c>
      <c r="B13" s="17" t="s">
        <v>91</v>
      </c>
      <c r="C13" s="16">
        <v>0.5</v>
      </c>
      <c r="D13" s="17" t="s">
        <v>48</v>
      </c>
      <c r="E13" s="18" t="s">
        <v>14</v>
      </c>
      <c r="F13" s="18">
        <v>5.99</v>
      </c>
      <c r="G13" s="16">
        <v>17697</v>
      </c>
      <c r="H13" s="19">
        <f t="shared" si="0"/>
        <v>53002.515</v>
      </c>
      <c r="I13" s="19">
        <f t="shared" si="3"/>
        <v>5300.2515</v>
      </c>
      <c r="J13" s="19">
        <f t="shared" si="1"/>
        <v>58302.7665</v>
      </c>
    </row>
    <row r="14" spans="1:10" ht="45" customHeight="1">
      <c r="A14" s="16">
        <f t="shared" si="2"/>
        <v>5</v>
      </c>
      <c r="B14" s="17" t="s">
        <v>92</v>
      </c>
      <c r="C14" s="16">
        <v>0.5</v>
      </c>
      <c r="D14" s="17" t="s">
        <v>59</v>
      </c>
      <c r="E14" s="18" t="s">
        <v>5</v>
      </c>
      <c r="F14" s="18">
        <v>2.89</v>
      </c>
      <c r="G14" s="16">
        <v>17697</v>
      </c>
      <c r="H14" s="19">
        <f t="shared" si="0"/>
        <v>25572.165</v>
      </c>
      <c r="I14" s="19"/>
      <c r="J14" s="19">
        <f t="shared" si="1"/>
        <v>25572.165</v>
      </c>
    </row>
    <row r="15" spans="1:10" ht="37.5" customHeight="1">
      <c r="A15" s="16">
        <f t="shared" si="2"/>
        <v>6</v>
      </c>
      <c r="B15" s="17" t="s">
        <v>153</v>
      </c>
      <c r="C15" s="16">
        <v>1</v>
      </c>
      <c r="D15" s="17" t="s">
        <v>59</v>
      </c>
      <c r="E15" s="18" t="s">
        <v>13</v>
      </c>
      <c r="F15" s="18">
        <v>3.12</v>
      </c>
      <c r="G15" s="16">
        <v>17697</v>
      </c>
      <c r="H15" s="19">
        <f t="shared" si="0"/>
        <v>55214.64</v>
      </c>
      <c r="I15" s="19">
        <f t="shared" si="3"/>
        <v>5521.464</v>
      </c>
      <c r="J15" s="19">
        <f t="shared" si="1"/>
        <v>60736.104</v>
      </c>
    </row>
    <row r="16" spans="1:10" ht="27.75" customHeight="1">
      <c r="A16" s="16">
        <v>7</v>
      </c>
      <c r="B16" s="17" t="s">
        <v>93</v>
      </c>
      <c r="C16" s="16">
        <v>1</v>
      </c>
      <c r="D16" s="17" t="s">
        <v>28</v>
      </c>
      <c r="E16" s="18" t="s">
        <v>71</v>
      </c>
      <c r="F16" s="18">
        <v>4.19</v>
      </c>
      <c r="G16" s="16">
        <v>17697</v>
      </c>
      <c r="H16" s="19">
        <f t="shared" si="0"/>
        <v>74150.43000000001</v>
      </c>
      <c r="I16" s="19">
        <f t="shared" si="3"/>
        <v>7415.0430000000015</v>
      </c>
      <c r="J16" s="19">
        <f t="shared" si="1"/>
        <v>81565.47300000001</v>
      </c>
    </row>
    <row r="17" spans="1:10" ht="42.75" customHeight="1">
      <c r="A17" s="16">
        <v>8</v>
      </c>
      <c r="B17" s="17" t="s">
        <v>89</v>
      </c>
      <c r="C17" s="16">
        <v>1</v>
      </c>
      <c r="D17" s="17" t="s">
        <v>69</v>
      </c>
      <c r="E17" s="18" t="s">
        <v>13</v>
      </c>
      <c r="F17" s="18">
        <v>3.12</v>
      </c>
      <c r="G17" s="16">
        <v>17697</v>
      </c>
      <c r="H17" s="19">
        <f t="shared" si="0"/>
        <v>55214.64</v>
      </c>
      <c r="I17" s="19">
        <f>H17*10%+27607</f>
        <v>33128.464</v>
      </c>
      <c r="J17" s="19">
        <f t="shared" si="1"/>
        <v>88343.10399999999</v>
      </c>
    </row>
    <row r="18" spans="1:10" ht="30.75" customHeight="1">
      <c r="A18" s="16">
        <v>9</v>
      </c>
      <c r="B18" s="17" t="s">
        <v>94</v>
      </c>
      <c r="C18" s="16">
        <v>1</v>
      </c>
      <c r="D18" s="20" t="s">
        <v>3</v>
      </c>
      <c r="E18" s="18" t="s">
        <v>7</v>
      </c>
      <c r="F18" s="18">
        <v>2.84</v>
      </c>
      <c r="G18" s="16">
        <v>17697</v>
      </c>
      <c r="H18" s="19">
        <f t="shared" si="0"/>
        <v>50259.479999999996</v>
      </c>
      <c r="I18" s="19">
        <f t="shared" si="3"/>
        <v>5025.948</v>
      </c>
      <c r="J18" s="19">
        <f t="shared" si="1"/>
        <v>55285.428</v>
      </c>
    </row>
    <row r="19" spans="1:10" ht="24" customHeight="1">
      <c r="A19" s="16">
        <f t="shared" si="2"/>
        <v>10</v>
      </c>
      <c r="B19" s="17" t="s">
        <v>95</v>
      </c>
      <c r="C19" s="16">
        <v>1</v>
      </c>
      <c r="D19" s="20" t="s">
        <v>3</v>
      </c>
      <c r="E19" s="18" t="s">
        <v>6</v>
      </c>
      <c r="F19" s="18">
        <v>2.81</v>
      </c>
      <c r="G19" s="16">
        <v>17697</v>
      </c>
      <c r="H19" s="19">
        <f t="shared" si="0"/>
        <v>49728.57</v>
      </c>
      <c r="I19" s="19">
        <f t="shared" si="3"/>
        <v>4972.857</v>
      </c>
      <c r="J19" s="19">
        <f t="shared" si="1"/>
        <v>54701.426999999996</v>
      </c>
    </row>
    <row r="20" spans="1:10" ht="34.5" customHeight="1">
      <c r="A20" s="16">
        <f t="shared" si="2"/>
        <v>11</v>
      </c>
      <c r="B20" s="17" t="s">
        <v>96</v>
      </c>
      <c r="C20" s="16">
        <v>0.5</v>
      </c>
      <c r="D20" s="20" t="s">
        <v>75</v>
      </c>
      <c r="E20" s="18" t="s">
        <v>6</v>
      </c>
      <c r="F20" s="18">
        <v>2.81</v>
      </c>
      <c r="G20" s="16">
        <v>17697</v>
      </c>
      <c r="H20" s="19">
        <f t="shared" si="0"/>
        <v>24864.285</v>
      </c>
      <c r="I20" s="19">
        <f>H20*10%+3539</f>
        <v>6025.4285</v>
      </c>
      <c r="J20" s="19">
        <f t="shared" si="1"/>
        <v>30889.713499999998</v>
      </c>
    </row>
    <row r="21" spans="1:10" ht="31.5" customHeight="1">
      <c r="A21" s="16">
        <f t="shared" si="2"/>
        <v>12</v>
      </c>
      <c r="B21" s="17" t="s">
        <v>96</v>
      </c>
      <c r="C21" s="16">
        <v>1</v>
      </c>
      <c r="D21" s="20" t="s">
        <v>3</v>
      </c>
      <c r="E21" s="18" t="s">
        <v>6</v>
      </c>
      <c r="F21" s="18">
        <v>2.81</v>
      </c>
      <c r="G21" s="16">
        <v>17697</v>
      </c>
      <c r="H21" s="19">
        <f t="shared" si="0"/>
        <v>49728.57</v>
      </c>
      <c r="I21" s="19">
        <f>H21*10%+3539</f>
        <v>8511.857</v>
      </c>
      <c r="J21" s="19">
        <f t="shared" si="1"/>
        <v>58240.426999999996</v>
      </c>
    </row>
    <row r="22" spans="1:10" ht="45.75" customHeight="1">
      <c r="A22" s="16">
        <f t="shared" si="2"/>
        <v>13</v>
      </c>
      <c r="B22" s="17" t="s">
        <v>142</v>
      </c>
      <c r="C22" s="16">
        <v>0.5</v>
      </c>
      <c r="D22" s="20" t="s">
        <v>3</v>
      </c>
      <c r="E22" s="18" t="s">
        <v>15</v>
      </c>
      <c r="F22" s="18">
        <v>3.52</v>
      </c>
      <c r="G22" s="16">
        <v>17697</v>
      </c>
      <c r="H22" s="19">
        <f t="shared" si="0"/>
        <v>31146.72</v>
      </c>
      <c r="I22" s="19">
        <f t="shared" si="3"/>
        <v>3114.6720000000005</v>
      </c>
      <c r="J22" s="19">
        <f t="shared" si="1"/>
        <v>34261.392</v>
      </c>
    </row>
    <row r="23" spans="1:10" s="1" customFormat="1" ht="25.5" customHeight="1">
      <c r="A23" s="16">
        <f t="shared" si="2"/>
        <v>14</v>
      </c>
      <c r="B23" s="17" t="s">
        <v>97</v>
      </c>
      <c r="C23" s="16">
        <v>0.5</v>
      </c>
      <c r="D23" s="20" t="s">
        <v>3</v>
      </c>
      <c r="E23" s="18" t="s">
        <v>6</v>
      </c>
      <c r="F23" s="18">
        <v>2.81</v>
      </c>
      <c r="G23" s="16">
        <v>17697</v>
      </c>
      <c r="H23" s="19">
        <f t="shared" si="0"/>
        <v>24864.285</v>
      </c>
      <c r="I23" s="19">
        <f t="shared" si="3"/>
        <v>2486.4285</v>
      </c>
      <c r="J23" s="19">
        <f t="shared" si="1"/>
        <v>27350.713499999998</v>
      </c>
    </row>
    <row r="24" spans="1:10" ht="31.5" customHeight="1">
      <c r="A24" s="16">
        <v>15</v>
      </c>
      <c r="B24" s="17" t="s">
        <v>98</v>
      </c>
      <c r="C24" s="16">
        <v>1</v>
      </c>
      <c r="D24" s="20" t="s">
        <v>3</v>
      </c>
      <c r="E24" s="18" t="s">
        <v>6</v>
      </c>
      <c r="F24" s="18">
        <v>2.81</v>
      </c>
      <c r="G24" s="16">
        <v>17697</v>
      </c>
      <c r="H24" s="19">
        <f t="shared" si="0"/>
        <v>49728.57</v>
      </c>
      <c r="I24" s="19">
        <f t="shared" si="3"/>
        <v>4972.857</v>
      </c>
      <c r="J24" s="19">
        <f t="shared" si="1"/>
        <v>54701.426999999996</v>
      </c>
    </row>
    <row r="25" spans="1:10" ht="33.75" customHeight="1">
      <c r="A25" s="16">
        <f t="shared" si="2"/>
        <v>16</v>
      </c>
      <c r="B25" s="17" t="s">
        <v>143</v>
      </c>
      <c r="C25" s="16">
        <v>0.5</v>
      </c>
      <c r="D25" s="20" t="s">
        <v>3</v>
      </c>
      <c r="E25" s="18" t="s">
        <v>5</v>
      </c>
      <c r="F25" s="18">
        <v>2.89</v>
      </c>
      <c r="G25" s="16">
        <v>17697</v>
      </c>
      <c r="H25" s="19">
        <f t="shared" si="0"/>
        <v>25572.165</v>
      </c>
      <c r="I25" s="19">
        <f t="shared" si="3"/>
        <v>2557.2165000000005</v>
      </c>
      <c r="J25" s="19">
        <f t="shared" si="1"/>
        <v>28129.381500000003</v>
      </c>
    </row>
    <row r="26" spans="1:10" ht="36.75" customHeight="1">
      <c r="A26" s="16">
        <f t="shared" si="2"/>
        <v>17</v>
      </c>
      <c r="B26" s="17" t="s">
        <v>99</v>
      </c>
      <c r="C26" s="16">
        <v>0.5</v>
      </c>
      <c r="D26" s="20" t="s">
        <v>3</v>
      </c>
      <c r="E26" s="18" t="s">
        <v>12</v>
      </c>
      <c r="F26" s="18">
        <v>3.31</v>
      </c>
      <c r="G26" s="16">
        <v>17697</v>
      </c>
      <c r="H26" s="19">
        <f t="shared" si="0"/>
        <v>29288.535</v>
      </c>
      <c r="I26" s="19">
        <f t="shared" si="3"/>
        <v>2928.8535</v>
      </c>
      <c r="J26" s="19">
        <f t="shared" si="1"/>
        <v>32217.3885</v>
      </c>
    </row>
    <row r="27" spans="1:10" ht="22.5" customHeight="1">
      <c r="A27" s="16">
        <f t="shared" si="2"/>
        <v>18</v>
      </c>
      <c r="B27" s="17" t="s">
        <v>100</v>
      </c>
      <c r="C27" s="16">
        <v>0.5</v>
      </c>
      <c r="D27" s="17" t="s">
        <v>3</v>
      </c>
      <c r="E27" s="18" t="s">
        <v>16</v>
      </c>
      <c r="F27" s="18">
        <v>4.1</v>
      </c>
      <c r="G27" s="16">
        <v>17697</v>
      </c>
      <c r="H27" s="19">
        <f t="shared" si="0"/>
        <v>36278.85</v>
      </c>
      <c r="I27" s="19">
        <f>H27*10%+2654</f>
        <v>6281.885</v>
      </c>
      <c r="J27" s="19">
        <f t="shared" si="1"/>
        <v>42560.735</v>
      </c>
    </row>
    <row r="28" spans="1:10" ht="25.5" customHeight="1">
      <c r="A28" s="16">
        <f t="shared" si="2"/>
        <v>19</v>
      </c>
      <c r="B28" s="17" t="s">
        <v>101</v>
      </c>
      <c r="C28" s="16">
        <v>1</v>
      </c>
      <c r="D28" s="17" t="s">
        <v>76</v>
      </c>
      <c r="E28" s="18" t="s">
        <v>15</v>
      </c>
      <c r="F28" s="18">
        <v>4.19</v>
      </c>
      <c r="G28" s="16">
        <v>17697</v>
      </c>
      <c r="H28" s="19">
        <f t="shared" si="0"/>
        <v>74150.43000000001</v>
      </c>
      <c r="I28" s="19">
        <f t="shared" si="3"/>
        <v>7415.0430000000015</v>
      </c>
      <c r="J28" s="19">
        <f t="shared" si="1"/>
        <v>81565.47300000001</v>
      </c>
    </row>
    <row r="29" spans="1:10" ht="24" customHeight="1">
      <c r="A29" s="16">
        <f t="shared" si="2"/>
        <v>20</v>
      </c>
      <c r="B29" s="17" t="s">
        <v>102</v>
      </c>
      <c r="C29" s="16">
        <v>0.5</v>
      </c>
      <c r="D29" s="17" t="s">
        <v>3</v>
      </c>
      <c r="E29" s="18" t="s">
        <v>13</v>
      </c>
      <c r="F29" s="18">
        <v>2.94</v>
      </c>
      <c r="G29" s="16">
        <v>17697</v>
      </c>
      <c r="H29" s="19">
        <f t="shared" si="0"/>
        <v>26014.59</v>
      </c>
      <c r="I29" s="19">
        <f t="shared" si="3"/>
        <v>2601.4590000000003</v>
      </c>
      <c r="J29" s="19">
        <f t="shared" si="1"/>
        <v>28616.049</v>
      </c>
    </row>
    <row r="30" spans="1:10" ht="15.75" customHeight="1">
      <c r="A30" s="16">
        <f>A29+1</f>
        <v>21</v>
      </c>
      <c r="B30" s="17" t="s">
        <v>144</v>
      </c>
      <c r="C30" s="16">
        <v>1</v>
      </c>
      <c r="D30" s="17" t="s">
        <v>3</v>
      </c>
      <c r="E30" s="18" t="s">
        <v>12</v>
      </c>
      <c r="F30" s="18">
        <v>3.31</v>
      </c>
      <c r="G30" s="16">
        <v>17697</v>
      </c>
      <c r="H30" s="19">
        <f t="shared" si="0"/>
        <v>58577.07</v>
      </c>
      <c r="I30" s="19">
        <f>H30*10%+5309</f>
        <v>11166.707</v>
      </c>
      <c r="J30" s="19">
        <f t="shared" si="1"/>
        <v>69743.777</v>
      </c>
    </row>
    <row r="31" spans="1:10" ht="20.25" customHeight="1">
      <c r="A31" s="16">
        <v>22</v>
      </c>
      <c r="B31" s="17" t="s">
        <v>103</v>
      </c>
      <c r="C31" s="16">
        <v>0.5</v>
      </c>
      <c r="D31" s="20" t="s">
        <v>3</v>
      </c>
      <c r="E31" s="18" t="s">
        <v>15</v>
      </c>
      <c r="F31" s="18">
        <v>3.52</v>
      </c>
      <c r="G31" s="16">
        <v>17697</v>
      </c>
      <c r="H31" s="19">
        <f t="shared" si="0"/>
        <v>31146.72</v>
      </c>
      <c r="I31" s="19">
        <f t="shared" si="3"/>
        <v>3114.6720000000005</v>
      </c>
      <c r="J31" s="19">
        <f t="shared" si="1"/>
        <v>34261.392</v>
      </c>
    </row>
    <row r="32" spans="1:10" ht="39" customHeight="1">
      <c r="A32" s="16">
        <v>23</v>
      </c>
      <c r="B32" s="17" t="s">
        <v>104</v>
      </c>
      <c r="C32" s="16">
        <v>0.5</v>
      </c>
      <c r="D32" s="17" t="s">
        <v>73</v>
      </c>
      <c r="E32" s="18" t="s">
        <v>13</v>
      </c>
      <c r="F32" s="18">
        <v>3.04</v>
      </c>
      <c r="G32" s="16">
        <v>17697</v>
      </c>
      <c r="H32" s="19">
        <f t="shared" si="0"/>
        <v>26899.44</v>
      </c>
      <c r="I32" s="19">
        <f>H32*10%+2655</f>
        <v>5344.9439999999995</v>
      </c>
      <c r="J32" s="19">
        <f t="shared" si="1"/>
        <v>32244.384</v>
      </c>
    </row>
    <row r="33" spans="1:10" s="11" customFormat="1" ht="33" customHeight="1">
      <c r="A33" s="18">
        <v>24</v>
      </c>
      <c r="B33" s="21" t="s">
        <v>105</v>
      </c>
      <c r="C33" s="18">
        <v>1</v>
      </c>
      <c r="D33" s="22" t="s">
        <v>72</v>
      </c>
      <c r="E33" s="18" t="s">
        <v>6</v>
      </c>
      <c r="F33" s="18">
        <v>2.81</v>
      </c>
      <c r="G33" s="18">
        <v>17697</v>
      </c>
      <c r="H33" s="19">
        <f t="shared" si="0"/>
        <v>49728.57</v>
      </c>
      <c r="I33" s="19">
        <f>H33*10%+5309</f>
        <v>10281.857</v>
      </c>
      <c r="J33" s="19">
        <f t="shared" si="1"/>
        <v>60010.426999999996</v>
      </c>
    </row>
    <row r="34" spans="1:10" ht="27" customHeight="1">
      <c r="A34" s="16">
        <v>25</v>
      </c>
      <c r="B34" s="17" t="s">
        <v>104</v>
      </c>
      <c r="C34" s="16">
        <v>0.5</v>
      </c>
      <c r="D34" s="17" t="s">
        <v>49</v>
      </c>
      <c r="E34" s="18" t="s">
        <v>13</v>
      </c>
      <c r="F34" s="18">
        <v>3.12</v>
      </c>
      <c r="G34" s="16">
        <v>17697</v>
      </c>
      <c r="H34" s="19">
        <f t="shared" si="0"/>
        <v>27607.32</v>
      </c>
      <c r="I34" s="19">
        <f>H34*10%+2654</f>
        <v>5414.732</v>
      </c>
      <c r="J34" s="19">
        <f t="shared" si="1"/>
        <v>33022.051999999996</v>
      </c>
    </row>
    <row r="35" spans="1:10" ht="35.25" customHeight="1">
      <c r="A35" s="16">
        <f t="shared" si="2"/>
        <v>26</v>
      </c>
      <c r="B35" s="17" t="s">
        <v>106</v>
      </c>
      <c r="C35" s="16">
        <v>1</v>
      </c>
      <c r="D35" s="17" t="s">
        <v>49</v>
      </c>
      <c r="E35" s="18" t="s">
        <v>21</v>
      </c>
      <c r="F35" s="18">
        <v>3.53</v>
      </c>
      <c r="G35" s="16">
        <v>17697</v>
      </c>
      <c r="H35" s="19">
        <f t="shared" si="0"/>
        <v>62470.409999999996</v>
      </c>
      <c r="I35" s="19">
        <f t="shared" si="3"/>
        <v>6247.041</v>
      </c>
      <c r="J35" s="19">
        <f t="shared" si="1"/>
        <v>68717.451</v>
      </c>
    </row>
    <row r="36" spans="1:10" ht="36" customHeight="1">
      <c r="A36" s="16">
        <f t="shared" si="2"/>
        <v>27</v>
      </c>
      <c r="B36" s="17" t="s">
        <v>107</v>
      </c>
      <c r="C36" s="16">
        <v>1</v>
      </c>
      <c r="D36" s="17" t="s">
        <v>50</v>
      </c>
      <c r="E36" s="18" t="s">
        <v>17</v>
      </c>
      <c r="F36" s="18">
        <v>5.31</v>
      </c>
      <c r="G36" s="16">
        <v>17697</v>
      </c>
      <c r="H36" s="19">
        <f t="shared" si="0"/>
        <v>93971.06999999999</v>
      </c>
      <c r="I36" s="19">
        <f t="shared" si="3"/>
        <v>9397.107</v>
      </c>
      <c r="J36" s="19">
        <f t="shared" si="1"/>
        <v>103368.177</v>
      </c>
    </row>
    <row r="37" spans="1:10" ht="53.25" customHeight="1">
      <c r="A37" s="18">
        <f t="shared" si="2"/>
        <v>28</v>
      </c>
      <c r="B37" s="17" t="s">
        <v>108</v>
      </c>
      <c r="C37" s="16">
        <v>1</v>
      </c>
      <c r="D37" s="17" t="s">
        <v>63</v>
      </c>
      <c r="E37" s="18" t="s">
        <v>15</v>
      </c>
      <c r="F37" s="18">
        <v>4.19</v>
      </c>
      <c r="G37" s="16">
        <v>17697</v>
      </c>
      <c r="H37" s="19">
        <f t="shared" si="0"/>
        <v>74150.43000000001</v>
      </c>
      <c r="I37" s="19">
        <f t="shared" si="3"/>
        <v>7415.0430000000015</v>
      </c>
      <c r="J37" s="19">
        <f t="shared" si="1"/>
        <v>81565.47300000001</v>
      </c>
    </row>
    <row r="38" spans="1:10" ht="52.5" customHeight="1">
      <c r="A38" s="18">
        <f t="shared" si="2"/>
        <v>29</v>
      </c>
      <c r="B38" s="17" t="s">
        <v>145</v>
      </c>
      <c r="C38" s="16">
        <v>1</v>
      </c>
      <c r="D38" s="17" t="s">
        <v>64</v>
      </c>
      <c r="E38" s="18" t="s">
        <v>20</v>
      </c>
      <c r="F38" s="18">
        <v>5.51</v>
      </c>
      <c r="G38" s="16">
        <v>17697</v>
      </c>
      <c r="H38" s="19">
        <f t="shared" si="0"/>
        <v>97510.47</v>
      </c>
      <c r="I38" s="19">
        <f t="shared" si="3"/>
        <v>9751.047</v>
      </c>
      <c r="J38" s="19">
        <f t="shared" si="1"/>
        <v>107261.517</v>
      </c>
    </row>
    <row r="39" spans="1:10" ht="39" customHeight="1">
      <c r="A39" s="16">
        <f t="shared" si="2"/>
        <v>30</v>
      </c>
      <c r="B39" s="17" t="s">
        <v>109</v>
      </c>
      <c r="C39" s="16">
        <v>0.5</v>
      </c>
      <c r="D39" s="17" t="s">
        <v>30</v>
      </c>
      <c r="E39" s="18" t="s">
        <v>16</v>
      </c>
      <c r="F39" s="18">
        <v>4.71</v>
      </c>
      <c r="G39" s="16">
        <v>17697</v>
      </c>
      <c r="H39" s="19">
        <f t="shared" si="0"/>
        <v>41676.435</v>
      </c>
      <c r="I39" s="19"/>
      <c r="J39" s="19">
        <f t="shared" si="1"/>
        <v>41676.435</v>
      </c>
    </row>
    <row r="40" spans="1:10" ht="35.25" customHeight="1">
      <c r="A40" s="16">
        <f t="shared" si="2"/>
        <v>31</v>
      </c>
      <c r="B40" s="17" t="s">
        <v>110</v>
      </c>
      <c r="C40" s="16">
        <v>1</v>
      </c>
      <c r="D40" s="17" t="s">
        <v>30</v>
      </c>
      <c r="E40" s="18" t="s">
        <v>16</v>
      </c>
      <c r="F40" s="18">
        <v>4.71</v>
      </c>
      <c r="G40" s="16">
        <v>17697</v>
      </c>
      <c r="H40" s="19">
        <f t="shared" si="0"/>
        <v>83352.87</v>
      </c>
      <c r="I40" s="19">
        <f t="shared" si="3"/>
        <v>8335.287</v>
      </c>
      <c r="J40" s="19">
        <f t="shared" si="1"/>
        <v>91688.15699999999</v>
      </c>
    </row>
    <row r="41" spans="1:10" ht="36.75" customHeight="1">
      <c r="A41" s="16">
        <f t="shared" si="2"/>
        <v>32</v>
      </c>
      <c r="B41" s="17" t="s">
        <v>143</v>
      </c>
      <c r="C41" s="16">
        <v>1</v>
      </c>
      <c r="D41" s="17" t="s">
        <v>31</v>
      </c>
      <c r="E41" s="18" t="s">
        <v>5</v>
      </c>
      <c r="F41" s="18">
        <v>2.89</v>
      </c>
      <c r="G41" s="16">
        <v>17697</v>
      </c>
      <c r="H41" s="19">
        <f t="shared" si="0"/>
        <v>51144.33</v>
      </c>
      <c r="I41" s="19">
        <f t="shared" si="3"/>
        <v>5114.433000000001</v>
      </c>
      <c r="J41" s="19">
        <f t="shared" si="1"/>
        <v>56258.763000000006</v>
      </c>
    </row>
    <row r="42" spans="1:10" ht="33.75" customHeight="1">
      <c r="A42" s="16">
        <f t="shared" si="2"/>
        <v>33</v>
      </c>
      <c r="B42" s="17" t="s">
        <v>146</v>
      </c>
      <c r="C42" s="16">
        <v>1</v>
      </c>
      <c r="D42" s="23" t="s">
        <v>51</v>
      </c>
      <c r="E42" s="18" t="s">
        <v>6</v>
      </c>
      <c r="F42" s="18">
        <v>2.81</v>
      </c>
      <c r="G42" s="16">
        <v>17697</v>
      </c>
      <c r="H42" s="19">
        <f t="shared" si="0"/>
        <v>49728.57</v>
      </c>
      <c r="I42" s="19">
        <f>H42*10%+5309</f>
        <v>10281.857</v>
      </c>
      <c r="J42" s="19">
        <f t="shared" si="1"/>
        <v>60010.426999999996</v>
      </c>
    </row>
    <row r="43" spans="1:10" ht="48.75" customHeight="1">
      <c r="A43" s="16">
        <f t="shared" si="2"/>
        <v>34</v>
      </c>
      <c r="B43" s="17" t="s">
        <v>111</v>
      </c>
      <c r="C43" s="16">
        <v>1</v>
      </c>
      <c r="D43" s="17" t="s">
        <v>52</v>
      </c>
      <c r="E43" s="18" t="s">
        <v>6</v>
      </c>
      <c r="F43" s="18">
        <v>2.81</v>
      </c>
      <c r="G43" s="16">
        <v>17697</v>
      </c>
      <c r="H43" s="19">
        <f t="shared" si="0"/>
        <v>49728.57</v>
      </c>
      <c r="I43" s="19">
        <f t="shared" si="3"/>
        <v>4972.857</v>
      </c>
      <c r="J43" s="19">
        <f t="shared" si="1"/>
        <v>54701.426999999996</v>
      </c>
    </row>
    <row r="44" spans="1:10" s="1" customFormat="1" ht="56.25" customHeight="1">
      <c r="A44" s="16">
        <f t="shared" si="2"/>
        <v>35</v>
      </c>
      <c r="B44" s="17" t="s">
        <v>102</v>
      </c>
      <c r="C44" s="16">
        <v>0.5</v>
      </c>
      <c r="D44" s="17" t="s">
        <v>52</v>
      </c>
      <c r="E44" s="18" t="s">
        <v>13</v>
      </c>
      <c r="F44" s="18">
        <v>3.29</v>
      </c>
      <c r="G44" s="16">
        <v>17697</v>
      </c>
      <c r="H44" s="19">
        <f t="shared" si="0"/>
        <v>29111.565</v>
      </c>
      <c r="I44" s="19"/>
      <c r="J44" s="19">
        <f t="shared" si="1"/>
        <v>29111.565</v>
      </c>
    </row>
    <row r="45" spans="1:10" s="1" customFormat="1" ht="54.75" customHeight="1">
      <c r="A45" s="16">
        <v>36</v>
      </c>
      <c r="B45" s="17" t="s">
        <v>2</v>
      </c>
      <c r="C45" s="16">
        <v>1</v>
      </c>
      <c r="D45" s="17" t="s">
        <v>53</v>
      </c>
      <c r="E45" s="18" t="s">
        <v>8</v>
      </c>
      <c r="F45" s="18">
        <v>2.92</v>
      </c>
      <c r="G45" s="16">
        <v>17697</v>
      </c>
      <c r="H45" s="19">
        <f t="shared" si="0"/>
        <v>51675.24</v>
      </c>
      <c r="I45" s="19">
        <f t="shared" si="3"/>
        <v>5167.524</v>
      </c>
      <c r="J45" s="19">
        <f t="shared" si="1"/>
        <v>56842.763999999996</v>
      </c>
    </row>
    <row r="46" spans="1:10" ht="30.75" customHeight="1">
      <c r="A46" s="18">
        <v>37</v>
      </c>
      <c r="B46" s="17" t="s">
        <v>112</v>
      </c>
      <c r="C46" s="16">
        <v>0.5</v>
      </c>
      <c r="D46" s="17" t="s">
        <v>70</v>
      </c>
      <c r="E46" s="18" t="s">
        <v>7</v>
      </c>
      <c r="F46" s="18">
        <v>2.84</v>
      </c>
      <c r="G46" s="16">
        <v>17697</v>
      </c>
      <c r="H46" s="19">
        <f t="shared" si="0"/>
        <v>25129.739999999998</v>
      </c>
      <c r="I46" s="19">
        <f t="shared" si="3"/>
        <v>2512.974</v>
      </c>
      <c r="J46" s="19">
        <f t="shared" si="1"/>
        <v>27642.714</v>
      </c>
    </row>
    <row r="47" spans="1:10" ht="28.5" customHeight="1">
      <c r="A47" s="18">
        <v>38</v>
      </c>
      <c r="B47" s="17" t="s">
        <v>113</v>
      </c>
      <c r="C47" s="16">
        <v>0.5</v>
      </c>
      <c r="D47" s="17" t="s">
        <v>70</v>
      </c>
      <c r="E47" s="18" t="s">
        <v>7</v>
      </c>
      <c r="F47" s="18">
        <v>2.84</v>
      </c>
      <c r="G47" s="16">
        <v>17697</v>
      </c>
      <c r="H47" s="19">
        <f t="shared" si="0"/>
        <v>25129.739999999998</v>
      </c>
      <c r="I47" s="19">
        <f t="shared" si="3"/>
        <v>2512.974</v>
      </c>
      <c r="J47" s="19">
        <f t="shared" si="1"/>
        <v>27642.714</v>
      </c>
    </row>
    <row r="48" spans="1:16" s="4" customFormat="1" ht="33.75" customHeight="1">
      <c r="A48" s="16">
        <v>39</v>
      </c>
      <c r="B48" s="17" t="s">
        <v>114</v>
      </c>
      <c r="C48" s="16">
        <v>1</v>
      </c>
      <c r="D48" s="17" t="s">
        <v>54</v>
      </c>
      <c r="E48" s="18" t="s">
        <v>13</v>
      </c>
      <c r="F48" s="18">
        <v>2.98</v>
      </c>
      <c r="G48" s="16">
        <v>17697</v>
      </c>
      <c r="H48" s="19">
        <f t="shared" si="0"/>
        <v>52737.06</v>
      </c>
      <c r="I48" s="19">
        <f t="shared" si="3"/>
        <v>5273.706</v>
      </c>
      <c r="J48" s="19">
        <f t="shared" si="1"/>
        <v>58010.765999999996</v>
      </c>
      <c r="N48" s="2"/>
      <c r="O48" s="2"/>
      <c r="P48" s="2"/>
    </row>
    <row r="49" spans="1:16" s="4" customFormat="1" ht="27.75" customHeight="1">
      <c r="A49" s="16">
        <f t="shared" si="2"/>
        <v>40</v>
      </c>
      <c r="B49" s="17" t="s">
        <v>88</v>
      </c>
      <c r="C49" s="16">
        <v>0.5</v>
      </c>
      <c r="D49" s="17" t="s">
        <v>54</v>
      </c>
      <c r="E49" s="18" t="s">
        <v>13</v>
      </c>
      <c r="F49" s="18">
        <v>2.98</v>
      </c>
      <c r="G49" s="16">
        <v>17697</v>
      </c>
      <c r="H49" s="19">
        <f t="shared" si="0"/>
        <v>26368.53</v>
      </c>
      <c r="I49" s="19"/>
      <c r="J49" s="19">
        <f t="shared" si="1"/>
        <v>26368.53</v>
      </c>
      <c r="N49" s="2"/>
      <c r="O49" s="2"/>
      <c r="P49" s="2"/>
    </row>
    <row r="50" spans="1:16" s="4" customFormat="1" ht="27.75" customHeight="1">
      <c r="A50" s="16">
        <f t="shared" si="2"/>
        <v>41</v>
      </c>
      <c r="B50" s="17" t="s">
        <v>115</v>
      </c>
      <c r="C50" s="16">
        <v>1</v>
      </c>
      <c r="D50" s="17" t="s">
        <v>51</v>
      </c>
      <c r="E50" s="18" t="s">
        <v>8</v>
      </c>
      <c r="F50" s="18">
        <v>2.92</v>
      </c>
      <c r="G50" s="16">
        <v>17697</v>
      </c>
      <c r="H50" s="19">
        <f t="shared" si="0"/>
        <v>51675.24</v>
      </c>
      <c r="I50" s="19">
        <f>H50*10%+6194</f>
        <v>11361.524000000001</v>
      </c>
      <c r="J50" s="19">
        <f t="shared" si="1"/>
        <v>63036.763999999996</v>
      </c>
      <c r="N50" s="2"/>
      <c r="O50" s="2"/>
      <c r="P50" s="2"/>
    </row>
    <row r="51" spans="1:16" s="4" customFormat="1" ht="28.5" customHeight="1">
      <c r="A51" s="16">
        <f t="shared" si="2"/>
        <v>42</v>
      </c>
      <c r="B51" s="17" t="s">
        <v>116</v>
      </c>
      <c r="C51" s="16">
        <v>1</v>
      </c>
      <c r="D51" s="17" t="s">
        <v>60</v>
      </c>
      <c r="E51" s="18" t="s">
        <v>5</v>
      </c>
      <c r="F51" s="18">
        <v>2.89</v>
      </c>
      <c r="G51" s="16">
        <v>17697</v>
      </c>
      <c r="H51" s="19">
        <f t="shared" si="0"/>
        <v>51144.33</v>
      </c>
      <c r="I51" s="19">
        <f t="shared" si="3"/>
        <v>5114.433000000001</v>
      </c>
      <c r="J51" s="19">
        <f t="shared" si="1"/>
        <v>56258.763000000006</v>
      </c>
      <c r="N51" s="2"/>
      <c r="O51" s="2"/>
      <c r="P51" s="2"/>
    </row>
    <row r="52" spans="1:16" s="4" customFormat="1" ht="30.75" customHeight="1">
      <c r="A52" s="16">
        <f>A51+1</f>
        <v>43</v>
      </c>
      <c r="B52" s="17" t="s">
        <v>117</v>
      </c>
      <c r="C52" s="16">
        <v>1</v>
      </c>
      <c r="D52" s="17" t="s">
        <v>32</v>
      </c>
      <c r="E52" s="18" t="s">
        <v>8</v>
      </c>
      <c r="F52" s="18">
        <v>2.92</v>
      </c>
      <c r="G52" s="16">
        <v>17697</v>
      </c>
      <c r="H52" s="19">
        <f t="shared" si="0"/>
        <v>51675.24</v>
      </c>
      <c r="I52" s="19">
        <f>H52*10%+5309</f>
        <v>10476.524000000001</v>
      </c>
      <c r="J52" s="19">
        <f t="shared" si="1"/>
        <v>62151.763999999996</v>
      </c>
      <c r="N52" s="2"/>
      <c r="O52" s="2"/>
      <c r="P52" s="2"/>
    </row>
    <row r="53" spans="1:16" s="5" customFormat="1" ht="25.5" customHeight="1">
      <c r="A53" s="16">
        <f t="shared" si="2"/>
        <v>44</v>
      </c>
      <c r="B53" s="17" t="s">
        <v>97</v>
      </c>
      <c r="C53" s="16">
        <v>0.5</v>
      </c>
      <c r="D53" s="17" t="s">
        <v>33</v>
      </c>
      <c r="E53" s="18"/>
      <c r="F53" s="18">
        <v>2.81</v>
      </c>
      <c r="G53" s="16">
        <v>17697</v>
      </c>
      <c r="H53" s="19">
        <f t="shared" si="0"/>
        <v>24864.285</v>
      </c>
      <c r="I53" s="19">
        <f t="shared" si="3"/>
        <v>2486.4285</v>
      </c>
      <c r="J53" s="19">
        <f t="shared" si="1"/>
        <v>27350.713499999998</v>
      </c>
      <c r="N53" s="2"/>
      <c r="O53" s="2"/>
      <c r="P53" s="2"/>
    </row>
    <row r="54" spans="1:16" s="5" customFormat="1" ht="44.25" customHeight="1">
      <c r="A54" s="16">
        <f>A53+1</f>
        <v>45</v>
      </c>
      <c r="B54" s="17" t="s">
        <v>147</v>
      </c>
      <c r="C54" s="16">
        <v>1</v>
      </c>
      <c r="D54" s="17" t="s">
        <v>34</v>
      </c>
      <c r="E54" s="18" t="s">
        <v>16</v>
      </c>
      <c r="F54" s="18">
        <v>4.43</v>
      </c>
      <c r="G54" s="16">
        <v>17697</v>
      </c>
      <c r="H54" s="19">
        <f t="shared" si="0"/>
        <v>78397.70999999999</v>
      </c>
      <c r="I54" s="19">
        <f t="shared" si="3"/>
        <v>7839.771</v>
      </c>
      <c r="J54" s="19">
        <f t="shared" si="1"/>
        <v>86237.48099999999</v>
      </c>
      <c r="N54" s="2"/>
      <c r="O54" s="2"/>
      <c r="P54" s="2"/>
    </row>
    <row r="55" spans="1:16" s="4" customFormat="1" ht="25.5" customHeight="1">
      <c r="A55" s="16">
        <f t="shared" si="2"/>
        <v>46</v>
      </c>
      <c r="B55" s="17" t="s">
        <v>103</v>
      </c>
      <c r="C55" s="16">
        <v>0.5</v>
      </c>
      <c r="D55" s="16" t="s">
        <v>79</v>
      </c>
      <c r="E55" s="18" t="s">
        <v>15</v>
      </c>
      <c r="F55" s="18">
        <v>3.85</v>
      </c>
      <c r="G55" s="16">
        <v>17697</v>
      </c>
      <c r="H55" s="19">
        <f t="shared" si="0"/>
        <v>34066.725</v>
      </c>
      <c r="I55" s="19">
        <f t="shared" si="3"/>
        <v>3406.6725</v>
      </c>
      <c r="J55" s="19">
        <f t="shared" si="1"/>
        <v>37473.3975</v>
      </c>
      <c r="N55" s="2"/>
      <c r="O55" s="2"/>
      <c r="P55" s="2"/>
    </row>
    <row r="56" spans="1:16" s="4" customFormat="1" ht="30.75" customHeight="1">
      <c r="A56" s="16">
        <f t="shared" si="2"/>
        <v>47</v>
      </c>
      <c r="B56" s="17" t="s">
        <v>118</v>
      </c>
      <c r="C56" s="16">
        <v>1</v>
      </c>
      <c r="D56" s="20" t="s">
        <v>55</v>
      </c>
      <c r="E56" s="18" t="s">
        <v>9</v>
      </c>
      <c r="F56" s="18">
        <v>2.77</v>
      </c>
      <c r="G56" s="16">
        <v>17697</v>
      </c>
      <c r="H56" s="19">
        <f t="shared" si="0"/>
        <v>49020.69</v>
      </c>
      <c r="I56" s="19">
        <f t="shared" si="3"/>
        <v>4902.069</v>
      </c>
      <c r="J56" s="19">
        <f t="shared" si="1"/>
        <v>53922.759000000005</v>
      </c>
      <c r="N56" s="2"/>
      <c r="O56" s="2"/>
      <c r="P56" s="2"/>
    </row>
    <row r="57" spans="1:16" s="4" customFormat="1" ht="30.75" customHeight="1">
      <c r="A57" s="16">
        <v>48</v>
      </c>
      <c r="B57" s="17" t="s">
        <v>119</v>
      </c>
      <c r="C57" s="16">
        <v>1</v>
      </c>
      <c r="D57" s="20" t="s">
        <v>68</v>
      </c>
      <c r="E57" s="18" t="s">
        <v>13</v>
      </c>
      <c r="F57" s="18">
        <v>3.04</v>
      </c>
      <c r="G57" s="16">
        <v>17697</v>
      </c>
      <c r="H57" s="19">
        <f t="shared" si="0"/>
        <v>53798.88</v>
      </c>
      <c r="I57" s="19">
        <f t="shared" si="3"/>
        <v>5379.888</v>
      </c>
      <c r="J57" s="19">
        <f t="shared" si="1"/>
        <v>59178.768</v>
      </c>
      <c r="N57" s="2"/>
      <c r="O57" s="2"/>
      <c r="P57" s="2"/>
    </row>
    <row r="58" spans="1:16" s="4" customFormat="1" ht="30" customHeight="1">
      <c r="A58" s="18">
        <f t="shared" si="2"/>
        <v>49</v>
      </c>
      <c r="B58" s="22" t="s">
        <v>120</v>
      </c>
      <c r="C58" s="18">
        <v>1</v>
      </c>
      <c r="D58" s="22" t="s">
        <v>35</v>
      </c>
      <c r="E58" s="18" t="s">
        <v>24</v>
      </c>
      <c r="F58" s="18">
        <v>4.9</v>
      </c>
      <c r="G58" s="18">
        <v>17697</v>
      </c>
      <c r="H58" s="19">
        <f t="shared" si="0"/>
        <v>86715.3</v>
      </c>
      <c r="I58" s="19">
        <f t="shared" si="3"/>
        <v>8671.53</v>
      </c>
      <c r="J58" s="19">
        <f t="shared" si="1"/>
        <v>95386.83</v>
      </c>
      <c r="N58" s="2"/>
      <c r="O58" s="2"/>
      <c r="P58" s="2"/>
    </row>
    <row r="59" spans="1:16" s="4" customFormat="1" ht="29.25" customHeight="1">
      <c r="A59" s="16">
        <v>50</v>
      </c>
      <c r="B59" s="17" t="s">
        <v>89</v>
      </c>
      <c r="C59" s="16">
        <v>1</v>
      </c>
      <c r="D59" s="17" t="s">
        <v>35</v>
      </c>
      <c r="E59" s="18" t="s">
        <v>13</v>
      </c>
      <c r="F59" s="18">
        <v>3.19</v>
      </c>
      <c r="G59" s="16">
        <v>17697</v>
      </c>
      <c r="H59" s="19">
        <f t="shared" si="0"/>
        <v>56453.43</v>
      </c>
      <c r="I59" s="19">
        <f>H59*10%+28227</f>
        <v>33872.343</v>
      </c>
      <c r="J59" s="19">
        <f t="shared" si="1"/>
        <v>90325.773</v>
      </c>
      <c r="N59" s="2"/>
      <c r="O59" s="2"/>
      <c r="P59" s="2"/>
    </row>
    <row r="60" spans="1:16" s="4" customFormat="1" ht="28.5" customHeight="1">
      <c r="A60" s="16">
        <v>51</v>
      </c>
      <c r="B60" s="17" t="s">
        <v>115</v>
      </c>
      <c r="C60" s="16">
        <v>1</v>
      </c>
      <c r="D60" s="17" t="s">
        <v>36</v>
      </c>
      <c r="E60" s="18" t="s">
        <v>8</v>
      </c>
      <c r="F60" s="18">
        <v>2.92</v>
      </c>
      <c r="G60" s="16">
        <v>17697</v>
      </c>
      <c r="H60" s="19">
        <f t="shared" si="0"/>
        <v>51675.24</v>
      </c>
      <c r="I60" s="19">
        <f>H60*10%+6194</f>
        <v>11361.524000000001</v>
      </c>
      <c r="J60" s="19">
        <f t="shared" si="1"/>
        <v>63036.763999999996</v>
      </c>
      <c r="N60" s="2"/>
      <c r="O60" s="2"/>
      <c r="P60" s="2"/>
    </row>
    <row r="61" spans="1:16" s="4" customFormat="1" ht="29.25" customHeight="1">
      <c r="A61" s="16">
        <f t="shared" si="2"/>
        <v>52</v>
      </c>
      <c r="B61" s="17" t="s">
        <v>112</v>
      </c>
      <c r="C61" s="16">
        <v>0.5</v>
      </c>
      <c r="D61" s="17" t="s">
        <v>36</v>
      </c>
      <c r="E61" s="18" t="s">
        <v>6</v>
      </c>
      <c r="F61" s="18">
        <v>2.81</v>
      </c>
      <c r="G61" s="16">
        <v>17697</v>
      </c>
      <c r="H61" s="19">
        <f t="shared" si="0"/>
        <v>24864.285</v>
      </c>
      <c r="I61" s="19"/>
      <c r="J61" s="19">
        <f t="shared" si="1"/>
        <v>24864.285</v>
      </c>
      <c r="K61" s="5"/>
      <c r="N61" s="2"/>
      <c r="O61" s="2"/>
      <c r="P61" s="2"/>
    </row>
    <row r="62" spans="1:16" s="4" customFormat="1" ht="45" customHeight="1">
      <c r="A62" s="16">
        <f t="shared" si="2"/>
        <v>53</v>
      </c>
      <c r="B62" s="17" t="s">
        <v>148</v>
      </c>
      <c r="C62" s="16">
        <v>0.5</v>
      </c>
      <c r="D62" s="17" t="s">
        <v>37</v>
      </c>
      <c r="E62" s="18" t="s">
        <v>15</v>
      </c>
      <c r="F62" s="18">
        <v>3.78</v>
      </c>
      <c r="G62" s="16">
        <v>17697</v>
      </c>
      <c r="H62" s="19">
        <f t="shared" si="0"/>
        <v>33447.33</v>
      </c>
      <c r="I62" s="19">
        <f t="shared" si="3"/>
        <v>3344.733</v>
      </c>
      <c r="J62" s="19">
        <f t="shared" si="1"/>
        <v>36792.063</v>
      </c>
      <c r="N62" s="2"/>
      <c r="O62" s="2"/>
      <c r="P62" s="2"/>
    </row>
    <row r="63" spans="1:16" s="4" customFormat="1" ht="34.5" customHeight="1">
      <c r="A63" s="16">
        <f t="shared" si="2"/>
        <v>54</v>
      </c>
      <c r="B63" s="17" t="s">
        <v>121</v>
      </c>
      <c r="C63" s="16">
        <v>1</v>
      </c>
      <c r="D63" s="17" t="s">
        <v>56</v>
      </c>
      <c r="E63" s="18" t="s">
        <v>13</v>
      </c>
      <c r="F63" s="18">
        <v>3.08</v>
      </c>
      <c r="G63" s="16">
        <v>17697</v>
      </c>
      <c r="H63" s="19">
        <f t="shared" si="0"/>
        <v>54506.76</v>
      </c>
      <c r="I63" s="19">
        <f t="shared" si="3"/>
        <v>5450.676</v>
      </c>
      <c r="J63" s="19">
        <f t="shared" si="1"/>
        <v>59957.436</v>
      </c>
      <c r="N63" s="2"/>
      <c r="O63" s="2"/>
      <c r="P63" s="2"/>
    </row>
    <row r="64" spans="1:16" s="4" customFormat="1" ht="33" customHeight="1">
      <c r="A64" s="16">
        <f t="shared" si="2"/>
        <v>55</v>
      </c>
      <c r="B64" s="17" t="s">
        <v>149</v>
      </c>
      <c r="C64" s="16">
        <v>1</v>
      </c>
      <c r="D64" s="17" t="s">
        <v>38</v>
      </c>
      <c r="E64" s="18" t="s">
        <v>22</v>
      </c>
      <c r="F64" s="18">
        <v>4.61</v>
      </c>
      <c r="G64" s="16">
        <v>17697</v>
      </c>
      <c r="H64" s="19">
        <f t="shared" si="0"/>
        <v>81583.17000000001</v>
      </c>
      <c r="I64" s="19">
        <f t="shared" si="3"/>
        <v>8158.317000000002</v>
      </c>
      <c r="J64" s="19">
        <f t="shared" si="1"/>
        <v>89741.48700000001</v>
      </c>
      <c r="N64" s="2"/>
      <c r="O64" s="2"/>
      <c r="P64" s="2"/>
    </row>
    <row r="65" spans="1:16" s="4" customFormat="1" ht="21" customHeight="1">
      <c r="A65" s="16">
        <f t="shared" si="2"/>
        <v>56</v>
      </c>
      <c r="B65" s="17" t="s">
        <v>122</v>
      </c>
      <c r="C65" s="16">
        <v>1</v>
      </c>
      <c r="D65" s="24" t="s">
        <v>39</v>
      </c>
      <c r="E65" s="18" t="s">
        <v>15</v>
      </c>
      <c r="F65" s="18">
        <v>4.19</v>
      </c>
      <c r="G65" s="16">
        <v>17697</v>
      </c>
      <c r="H65" s="19">
        <f t="shared" si="0"/>
        <v>74150.43000000001</v>
      </c>
      <c r="I65" s="19">
        <f t="shared" si="3"/>
        <v>7415.0430000000015</v>
      </c>
      <c r="J65" s="19">
        <f t="shared" si="1"/>
        <v>81565.47300000001</v>
      </c>
      <c r="N65" s="2"/>
      <c r="O65" s="2"/>
      <c r="P65" s="2"/>
    </row>
    <row r="66" spans="1:16" s="4" customFormat="1" ht="29.25" customHeight="1">
      <c r="A66" s="16">
        <v>57</v>
      </c>
      <c r="B66" s="17" t="s">
        <v>100</v>
      </c>
      <c r="C66" s="16">
        <v>0.5</v>
      </c>
      <c r="D66" s="20" t="s">
        <v>74</v>
      </c>
      <c r="E66" s="18" t="s">
        <v>22</v>
      </c>
      <c r="F66" s="18">
        <v>4.1</v>
      </c>
      <c r="G66" s="16">
        <v>17697</v>
      </c>
      <c r="H66" s="19">
        <f t="shared" si="0"/>
        <v>36278.85</v>
      </c>
      <c r="I66" s="19">
        <f>H66*10%+2655</f>
        <v>6282.885</v>
      </c>
      <c r="J66" s="19">
        <f t="shared" si="1"/>
        <v>42561.735</v>
      </c>
      <c r="N66" s="2"/>
      <c r="O66" s="2"/>
      <c r="P66" s="2"/>
    </row>
    <row r="67" spans="1:16" s="4" customFormat="1" ht="24" customHeight="1">
      <c r="A67" s="16">
        <v>58</v>
      </c>
      <c r="B67" s="17" t="s">
        <v>123</v>
      </c>
      <c r="C67" s="16">
        <v>1</v>
      </c>
      <c r="D67" s="17" t="s">
        <v>65</v>
      </c>
      <c r="E67" s="18" t="s">
        <v>13</v>
      </c>
      <c r="F67" s="18">
        <v>2.94</v>
      </c>
      <c r="G67" s="16">
        <v>17697</v>
      </c>
      <c r="H67" s="19">
        <f t="shared" si="0"/>
        <v>52029.18</v>
      </c>
      <c r="I67" s="19">
        <f t="shared" si="3"/>
        <v>5202.918000000001</v>
      </c>
      <c r="J67" s="19">
        <f t="shared" si="1"/>
        <v>57232.098</v>
      </c>
      <c r="N67" s="2"/>
      <c r="O67" s="2"/>
      <c r="P67" s="2"/>
    </row>
    <row r="68" spans="1:10" ht="30" customHeight="1">
      <c r="A68" s="16">
        <f t="shared" si="2"/>
        <v>59</v>
      </c>
      <c r="B68" s="17" t="s">
        <v>124</v>
      </c>
      <c r="C68" s="16">
        <v>1</v>
      </c>
      <c r="D68" s="17" t="s">
        <v>54</v>
      </c>
      <c r="E68" s="18" t="s">
        <v>16</v>
      </c>
      <c r="F68" s="18">
        <v>4.14</v>
      </c>
      <c r="G68" s="16">
        <v>17697</v>
      </c>
      <c r="H68" s="19">
        <f t="shared" si="0"/>
        <v>73265.57999999999</v>
      </c>
      <c r="I68" s="19">
        <f t="shared" si="3"/>
        <v>7326.557999999999</v>
      </c>
      <c r="J68" s="19">
        <f t="shared" si="1"/>
        <v>80592.13799999999</v>
      </c>
    </row>
    <row r="69" spans="1:10" ht="23.25" customHeight="1">
      <c r="A69" s="16">
        <f t="shared" si="2"/>
        <v>60</v>
      </c>
      <c r="B69" s="17" t="s">
        <v>110</v>
      </c>
      <c r="C69" s="16">
        <v>1</v>
      </c>
      <c r="D69" s="17" t="s">
        <v>40</v>
      </c>
      <c r="E69" s="18" t="s">
        <v>16</v>
      </c>
      <c r="F69" s="18">
        <v>4.83</v>
      </c>
      <c r="G69" s="16">
        <v>17697</v>
      </c>
      <c r="H69" s="19">
        <f t="shared" si="0"/>
        <v>85476.51</v>
      </c>
      <c r="I69" s="19">
        <f t="shared" si="3"/>
        <v>8547.651</v>
      </c>
      <c r="J69" s="19">
        <f t="shared" si="1"/>
        <v>94024.161</v>
      </c>
    </row>
    <row r="70" spans="1:10" ht="27.75" customHeight="1">
      <c r="A70" s="16">
        <f t="shared" si="2"/>
        <v>61</v>
      </c>
      <c r="B70" s="17" t="s">
        <v>125</v>
      </c>
      <c r="C70" s="16">
        <v>1</v>
      </c>
      <c r="D70" s="17" t="s">
        <v>41</v>
      </c>
      <c r="E70" s="18" t="s">
        <v>19</v>
      </c>
      <c r="F70" s="18">
        <v>6.6</v>
      </c>
      <c r="G70" s="16">
        <v>17697</v>
      </c>
      <c r="H70" s="19">
        <f t="shared" si="0"/>
        <v>116800.2</v>
      </c>
      <c r="I70" s="19">
        <f t="shared" si="3"/>
        <v>11680.02</v>
      </c>
      <c r="J70" s="19">
        <f t="shared" si="1"/>
        <v>128480.22</v>
      </c>
    </row>
    <row r="71" spans="1:10" ht="27" customHeight="1">
      <c r="A71" s="16">
        <f t="shared" si="2"/>
        <v>62</v>
      </c>
      <c r="B71" s="17" t="s">
        <v>126</v>
      </c>
      <c r="C71" s="16">
        <v>1</v>
      </c>
      <c r="D71" s="17" t="s">
        <v>30</v>
      </c>
      <c r="E71" s="18" t="s">
        <v>6</v>
      </c>
      <c r="F71" s="18">
        <v>2.81</v>
      </c>
      <c r="G71" s="16">
        <v>17697</v>
      </c>
      <c r="H71" s="19">
        <f t="shared" si="0"/>
        <v>49728.57</v>
      </c>
      <c r="I71" s="19">
        <f t="shared" si="3"/>
        <v>4972.857</v>
      </c>
      <c r="J71" s="19">
        <f t="shared" si="1"/>
        <v>54701.426999999996</v>
      </c>
    </row>
    <row r="72" spans="1:10" ht="24" customHeight="1">
      <c r="A72" s="16">
        <f>A71+1</f>
        <v>63</v>
      </c>
      <c r="B72" s="17" t="s">
        <v>97</v>
      </c>
      <c r="C72" s="16">
        <v>1.25</v>
      </c>
      <c r="D72" s="17" t="s">
        <v>66</v>
      </c>
      <c r="E72" s="18" t="s">
        <v>6</v>
      </c>
      <c r="F72" s="18">
        <v>2.81</v>
      </c>
      <c r="G72" s="16">
        <v>17697</v>
      </c>
      <c r="H72" s="19">
        <f t="shared" si="0"/>
        <v>62160.7125</v>
      </c>
      <c r="I72" s="19">
        <f t="shared" si="3"/>
        <v>6216.071250000001</v>
      </c>
      <c r="J72" s="19">
        <f t="shared" si="1"/>
        <v>68376.78375</v>
      </c>
    </row>
    <row r="73" spans="1:10" ht="21.75" customHeight="1">
      <c r="A73" s="16">
        <f t="shared" si="2"/>
        <v>64</v>
      </c>
      <c r="B73" s="17" t="s">
        <v>127</v>
      </c>
      <c r="C73" s="16">
        <v>1</v>
      </c>
      <c r="D73" s="17" t="s">
        <v>57</v>
      </c>
      <c r="E73" s="18" t="s">
        <v>5</v>
      </c>
      <c r="F73" s="18">
        <v>2.89</v>
      </c>
      <c r="G73" s="16">
        <v>17697</v>
      </c>
      <c r="H73" s="19">
        <f t="shared" si="0"/>
        <v>51144.33</v>
      </c>
      <c r="I73" s="19">
        <f t="shared" si="3"/>
        <v>5114.433000000001</v>
      </c>
      <c r="J73" s="19">
        <f t="shared" si="1"/>
        <v>56258.763000000006</v>
      </c>
    </row>
    <row r="74" spans="1:10" ht="27" customHeight="1">
      <c r="A74" s="16">
        <f t="shared" si="2"/>
        <v>65</v>
      </c>
      <c r="B74" s="17" t="s">
        <v>128</v>
      </c>
      <c r="C74" s="16">
        <v>1.5</v>
      </c>
      <c r="D74" s="17" t="s">
        <v>67</v>
      </c>
      <c r="E74" s="18" t="s">
        <v>6</v>
      </c>
      <c r="F74" s="18">
        <v>2.81</v>
      </c>
      <c r="G74" s="16">
        <v>17697</v>
      </c>
      <c r="H74" s="19">
        <f aca="true" t="shared" si="4" ref="H74:H94">F74*G74*C74</f>
        <v>74592.855</v>
      </c>
      <c r="I74" s="19">
        <f>H74*10%+5309</f>
        <v>12768.2855</v>
      </c>
      <c r="J74" s="19">
        <f aca="true" t="shared" si="5" ref="J74:J100">H74+I74</f>
        <v>87361.1405</v>
      </c>
    </row>
    <row r="75" spans="1:10" ht="42" customHeight="1">
      <c r="A75" s="16">
        <v>66</v>
      </c>
      <c r="B75" s="17" t="s">
        <v>129</v>
      </c>
      <c r="C75" s="16">
        <v>1</v>
      </c>
      <c r="D75" s="20" t="s">
        <v>61</v>
      </c>
      <c r="E75" s="18" t="s">
        <v>16</v>
      </c>
      <c r="F75" s="18">
        <v>4.51</v>
      </c>
      <c r="G75" s="16">
        <v>17697</v>
      </c>
      <c r="H75" s="19">
        <f t="shared" si="4"/>
        <v>79813.47</v>
      </c>
      <c r="I75" s="19">
        <f aca="true" t="shared" si="6" ref="I75:I94">H75*10%</f>
        <v>7981.347000000001</v>
      </c>
      <c r="J75" s="19">
        <f t="shared" si="5"/>
        <v>87794.817</v>
      </c>
    </row>
    <row r="76" spans="1:10" ht="23.25" customHeight="1">
      <c r="A76" s="16">
        <f t="shared" si="2"/>
        <v>67</v>
      </c>
      <c r="B76" s="17" t="s">
        <v>130</v>
      </c>
      <c r="C76" s="16">
        <v>1</v>
      </c>
      <c r="D76" s="17" t="s">
        <v>42</v>
      </c>
      <c r="E76" s="18" t="s">
        <v>18</v>
      </c>
      <c r="F76" s="18">
        <v>4.23</v>
      </c>
      <c r="G76" s="16">
        <v>17697</v>
      </c>
      <c r="H76" s="19">
        <f t="shared" si="4"/>
        <v>74858.31000000001</v>
      </c>
      <c r="I76" s="19">
        <f t="shared" si="6"/>
        <v>7485.831000000002</v>
      </c>
      <c r="J76" s="19">
        <f t="shared" si="5"/>
        <v>82344.14100000002</v>
      </c>
    </row>
    <row r="77" spans="1:10" s="1" customFormat="1" ht="24" customHeight="1">
      <c r="A77" s="16">
        <f t="shared" si="2"/>
        <v>68</v>
      </c>
      <c r="B77" s="17" t="s">
        <v>131</v>
      </c>
      <c r="C77" s="16">
        <v>1</v>
      </c>
      <c r="D77" s="17" t="s">
        <v>23</v>
      </c>
      <c r="E77" s="18" t="s">
        <v>6</v>
      </c>
      <c r="F77" s="18">
        <v>2.81</v>
      </c>
      <c r="G77" s="16">
        <v>17697</v>
      </c>
      <c r="H77" s="19">
        <f t="shared" si="4"/>
        <v>49728.57</v>
      </c>
      <c r="I77" s="19">
        <f t="shared" si="6"/>
        <v>4972.857</v>
      </c>
      <c r="J77" s="19">
        <f t="shared" si="5"/>
        <v>54701.426999999996</v>
      </c>
    </row>
    <row r="78" spans="1:10" s="1" customFormat="1" ht="27.75" customHeight="1">
      <c r="A78" s="16">
        <f aca="true" t="shared" si="7" ref="A78:A94">A77+1</f>
        <v>69</v>
      </c>
      <c r="B78" s="17" t="s">
        <v>132</v>
      </c>
      <c r="C78" s="16">
        <v>0.5</v>
      </c>
      <c r="D78" s="17" t="s">
        <v>23</v>
      </c>
      <c r="E78" s="18" t="s">
        <v>6</v>
      </c>
      <c r="F78" s="18">
        <v>2.81</v>
      </c>
      <c r="G78" s="16">
        <v>17697</v>
      </c>
      <c r="H78" s="19">
        <f t="shared" si="4"/>
        <v>24864.285</v>
      </c>
      <c r="I78" s="19">
        <v>2655</v>
      </c>
      <c r="J78" s="19">
        <f t="shared" si="5"/>
        <v>27519.285</v>
      </c>
    </row>
    <row r="79" spans="1:10" ht="18.75" customHeight="1">
      <c r="A79" s="16">
        <v>70</v>
      </c>
      <c r="B79" s="17" t="s">
        <v>133</v>
      </c>
      <c r="C79" s="16">
        <v>0.5</v>
      </c>
      <c r="D79" s="25" t="s">
        <v>43</v>
      </c>
      <c r="E79" s="18" t="s">
        <v>7</v>
      </c>
      <c r="F79" s="18">
        <v>2.84</v>
      </c>
      <c r="G79" s="16">
        <v>17697</v>
      </c>
      <c r="H79" s="19">
        <f t="shared" si="4"/>
        <v>25129.739999999998</v>
      </c>
      <c r="I79" s="19">
        <f t="shared" si="6"/>
        <v>2512.974</v>
      </c>
      <c r="J79" s="19">
        <f t="shared" si="5"/>
        <v>27642.714</v>
      </c>
    </row>
    <row r="80" spans="1:10" ht="33" customHeight="1">
      <c r="A80" s="16">
        <f t="shared" si="7"/>
        <v>71</v>
      </c>
      <c r="B80" s="17" t="s">
        <v>128</v>
      </c>
      <c r="C80" s="16">
        <v>1</v>
      </c>
      <c r="D80" s="17" t="s">
        <v>44</v>
      </c>
      <c r="E80" s="18" t="s">
        <v>6</v>
      </c>
      <c r="F80" s="18">
        <v>2.81</v>
      </c>
      <c r="G80" s="16">
        <v>17697</v>
      </c>
      <c r="H80" s="19">
        <f t="shared" si="4"/>
        <v>49728.57</v>
      </c>
      <c r="I80" s="19">
        <f>H80*10%+5309</f>
        <v>10281.857</v>
      </c>
      <c r="J80" s="19">
        <f t="shared" si="5"/>
        <v>60010.426999999996</v>
      </c>
    </row>
    <row r="81" spans="1:10" ht="42" customHeight="1">
      <c r="A81" s="16">
        <f t="shared" si="7"/>
        <v>72</v>
      </c>
      <c r="B81" s="17" t="s">
        <v>128</v>
      </c>
      <c r="C81" s="16">
        <v>0.5</v>
      </c>
      <c r="D81" s="17" t="s">
        <v>44</v>
      </c>
      <c r="E81" s="18" t="s">
        <v>6</v>
      </c>
      <c r="F81" s="18">
        <v>2.81</v>
      </c>
      <c r="G81" s="16">
        <v>17697</v>
      </c>
      <c r="H81" s="19">
        <f t="shared" si="4"/>
        <v>24864.285</v>
      </c>
      <c r="I81" s="19">
        <v>2655</v>
      </c>
      <c r="J81" s="19">
        <f t="shared" si="5"/>
        <v>27519.285</v>
      </c>
    </row>
    <row r="82" spans="1:10" ht="30.75" customHeight="1">
      <c r="A82" s="16">
        <f t="shared" si="7"/>
        <v>73</v>
      </c>
      <c r="B82" s="17" t="s">
        <v>128</v>
      </c>
      <c r="C82" s="16">
        <v>1.5</v>
      </c>
      <c r="D82" s="17" t="s">
        <v>45</v>
      </c>
      <c r="E82" s="18" t="s">
        <v>6</v>
      </c>
      <c r="F82" s="18">
        <v>2.81</v>
      </c>
      <c r="G82" s="16">
        <v>17697</v>
      </c>
      <c r="H82" s="19">
        <f t="shared" si="4"/>
        <v>74592.855</v>
      </c>
      <c r="I82" s="19">
        <f>H82*10%+5309</f>
        <v>12768.2855</v>
      </c>
      <c r="J82" s="19">
        <f t="shared" si="5"/>
        <v>87361.1405</v>
      </c>
    </row>
    <row r="83" spans="1:10" ht="32.25" customHeight="1">
      <c r="A83" s="16">
        <v>74</v>
      </c>
      <c r="B83" s="17" t="s">
        <v>96</v>
      </c>
      <c r="C83" s="18">
        <v>0.5</v>
      </c>
      <c r="D83" s="17" t="s">
        <v>45</v>
      </c>
      <c r="E83" s="18" t="s">
        <v>6</v>
      </c>
      <c r="F83" s="18">
        <v>2.81</v>
      </c>
      <c r="G83" s="16">
        <v>17697</v>
      </c>
      <c r="H83" s="19">
        <f t="shared" si="4"/>
        <v>24864.285</v>
      </c>
      <c r="I83" s="19">
        <f>H83*10%+2655</f>
        <v>5141.4285</v>
      </c>
      <c r="J83" s="19">
        <f t="shared" si="5"/>
        <v>30005.713499999998</v>
      </c>
    </row>
    <row r="84" spans="1:10" ht="30.75" customHeight="1">
      <c r="A84" s="18">
        <v>75</v>
      </c>
      <c r="B84" s="17" t="s">
        <v>89</v>
      </c>
      <c r="C84" s="16">
        <v>1</v>
      </c>
      <c r="D84" s="17" t="s">
        <v>62</v>
      </c>
      <c r="E84" s="18" t="s">
        <v>13</v>
      </c>
      <c r="F84" s="18">
        <v>3.29</v>
      </c>
      <c r="G84" s="16">
        <v>17697</v>
      </c>
      <c r="H84" s="19">
        <f t="shared" si="4"/>
        <v>58223.13</v>
      </c>
      <c r="I84" s="19">
        <f>H84*10%+29112</f>
        <v>34934.313</v>
      </c>
      <c r="J84" s="19">
        <f t="shared" si="5"/>
        <v>93157.443</v>
      </c>
    </row>
    <row r="85" spans="1:10" ht="15.75" customHeight="1">
      <c r="A85" s="16">
        <f t="shared" si="7"/>
        <v>76</v>
      </c>
      <c r="B85" s="17" t="s">
        <v>91</v>
      </c>
      <c r="C85" s="16">
        <v>1</v>
      </c>
      <c r="D85" s="17" t="s">
        <v>3</v>
      </c>
      <c r="E85" s="18" t="s">
        <v>77</v>
      </c>
      <c r="F85" s="18">
        <v>4.13</v>
      </c>
      <c r="G85" s="16">
        <v>17697</v>
      </c>
      <c r="H85" s="19">
        <f t="shared" si="4"/>
        <v>73088.61</v>
      </c>
      <c r="I85" s="19">
        <f t="shared" si="6"/>
        <v>7308.861000000001</v>
      </c>
      <c r="J85" s="19">
        <f t="shared" si="5"/>
        <v>80397.471</v>
      </c>
    </row>
    <row r="86" spans="1:10" ht="22.5" customHeight="1">
      <c r="A86" s="16">
        <v>77</v>
      </c>
      <c r="B86" s="17" t="s">
        <v>103</v>
      </c>
      <c r="C86" s="16">
        <v>0.5</v>
      </c>
      <c r="D86" s="17" t="s">
        <v>68</v>
      </c>
      <c r="E86" s="18" t="s">
        <v>78</v>
      </c>
      <c r="F86" s="18">
        <v>3.71</v>
      </c>
      <c r="G86" s="16">
        <v>17697</v>
      </c>
      <c r="H86" s="19">
        <f t="shared" si="4"/>
        <v>32827.935</v>
      </c>
      <c r="I86" s="19">
        <f t="shared" si="6"/>
        <v>3282.7934999999998</v>
      </c>
      <c r="J86" s="19">
        <f t="shared" si="5"/>
        <v>36110.7285</v>
      </c>
    </row>
    <row r="87" spans="1:10" ht="16.5" customHeight="1">
      <c r="A87" s="16">
        <f>A86+1</f>
        <v>78</v>
      </c>
      <c r="B87" s="17" t="s">
        <v>134</v>
      </c>
      <c r="C87" s="16">
        <v>0.5</v>
      </c>
      <c r="D87" s="17" t="s">
        <v>58</v>
      </c>
      <c r="E87" s="18" t="s">
        <v>6</v>
      </c>
      <c r="F87" s="18">
        <v>2.81</v>
      </c>
      <c r="G87" s="16">
        <v>17697</v>
      </c>
      <c r="H87" s="19">
        <f t="shared" si="4"/>
        <v>24864.285</v>
      </c>
      <c r="I87" s="19">
        <f t="shared" si="6"/>
        <v>2486.4285</v>
      </c>
      <c r="J87" s="19">
        <f t="shared" si="5"/>
        <v>27350.713499999998</v>
      </c>
    </row>
    <row r="88" spans="1:10" ht="16.5" customHeight="1">
      <c r="A88" s="16">
        <f t="shared" si="7"/>
        <v>79</v>
      </c>
      <c r="B88" s="17" t="s">
        <v>135</v>
      </c>
      <c r="C88" s="16">
        <v>1</v>
      </c>
      <c r="D88" s="20" t="s">
        <v>29</v>
      </c>
      <c r="E88" s="18" t="s">
        <v>5</v>
      </c>
      <c r="F88" s="18">
        <v>2.89</v>
      </c>
      <c r="G88" s="16">
        <v>17697</v>
      </c>
      <c r="H88" s="19">
        <f t="shared" si="4"/>
        <v>51144.33</v>
      </c>
      <c r="I88" s="19">
        <f t="shared" si="6"/>
        <v>5114.433000000001</v>
      </c>
      <c r="J88" s="19">
        <f t="shared" si="5"/>
        <v>56258.763000000006</v>
      </c>
    </row>
    <row r="89" spans="1:10" ht="19.5" customHeight="1">
      <c r="A89" s="16">
        <f t="shared" si="7"/>
        <v>80</v>
      </c>
      <c r="B89" s="17" t="s">
        <v>109</v>
      </c>
      <c r="C89" s="16">
        <v>0.5</v>
      </c>
      <c r="D89" s="17" t="s">
        <v>3</v>
      </c>
      <c r="E89" s="18" t="s">
        <v>16</v>
      </c>
      <c r="F89" s="18">
        <v>4.1</v>
      </c>
      <c r="G89" s="16">
        <v>17697</v>
      </c>
      <c r="H89" s="19">
        <f t="shared" si="4"/>
        <v>36278.85</v>
      </c>
      <c r="I89" s="19">
        <f t="shared" si="6"/>
        <v>3627.885</v>
      </c>
      <c r="J89" s="19">
        <f t="shared" si="5"/>
        <v>39906.735</v>
      </c>
    </row>
    <row r="90" spans="1:10" ht="27.75" customHeight="1">
      <c r="A90" s="16">
        <f t="shared" si="7"/>
        <v>81</v>
      </c>
      <c r="B90" s="17" t="s">
        <v>136</v>
      </c>
      <c r="C90" s="16">
        <v>1</v>
      </c>
      <c r="D90" s="17" t="s">
        <v>46</v>
      </c>
      <c r="E90" s="18" t="s">
        <v>17</v>
      </c>
      <c r="F90" s="18">
        <v>4.98</v>
      </c>
      <c r="G90" s="16">
        <v>17697</v>
      </c>
      <c r="H90" s="19">
        <f t="shared" si="4"/>
        <v>88131.06000000001</v>
      </c>
      <c r="I90" s="19">
        <f>H90*10%+5309</f>
        <v>14122.106000000002</v>
      </c>
      <c r="J90" s="19">
        <f t="shared" si="5"/>
        <v>102253.16600000001</v>
      </c>
    </row>
    <row r="91" spans="1:10" ht="34.5" customHeight="1">
      <c r="A91" s="16">
        <v>82</v>
      </c>
      <c r="B91" s="17" t="s">
        <v>137</v>
      </c>
      <c r="C91" s="16">
        <v>1</v>
      </c>
      <c r="D91" s="17" t="s">
        <v>47</v>
      </c>
      <c r="E91" s="18" t="s">
        <v>19</v>
      </c>
      <c r="F91" s="18">
        <v>6.42</v>
      </c>
      <c r="G91" s="16">
        <v>17697</v>
      </c>
      <c r="H91" s="19">
        <f t="shared" si="4"/>
        <v>113614.74</v>
      </c>
      <c r="I91" s="19">
        <f t="shared" si="6"/>
        <v>11361.474000000002</v>
      </c>
      <c r="J91" s="19">
        <f t="shared" si="5"/>
        <v>124976.214</v>
      </c>
    </row>
    <row r="92" spans="1:10" ht="30" customHeight="1">
      <c r="A92" s="16">
        <f t="shared" si="7"/>
        <v>83</v>
      </c>
      <c r="B92" s="17" t="s">
        <v>138</v>
      </c>
      <c r="C92" s="16">
        <v>1</v>
      </c>
      <c r="D92" s="17" t="s">
        <v>42</v>
      </c>
      <c r="E92" s="18" t="s">
        <v>12</v>
      </c>
      <c r="F92" s="18">
        <v>3.54</v>
      </c>
      <c r="G92" s="16">
        <v>17697</v>
      </c>
      <c r="H92" s="19">
        <f t="shared" si="4"/>
        <v>62647.38</v>
      </c>
      <c r="I92" s="19">
        <f t="shared" si="6"/>
        <v>6264.738</v>
      </c>
      <c r="J92" s="19">
        <f t="shared" si="5"/>
        <v>68912.118</v>
      </c>
    </row>
    <row r="93" spans="1:10" ht="45" customHeight="1">
      <c r="A93" s="16">
        <f t="shared" si="7"/>
        <v>84</v>
      </c>
      <c r="B93" s="17" t="s">
        <v>139</v>
      </c>
      <c r="C93" s="16">
        <v>0.5</v>
      </c>
      <c r="D93" s="17" t="s">
        <v>46</v>
      </c>
      <c r="E93" s="18" t="s">
        <v>12</v>
      </c>
      <c r="F93" s="18">
        <v>3.57</v>
      </c>
      <c r="G93" s="16">
        <v>17697</v>
      </c>
      <c r="H93" s="19">
        <f t="shared" si="4"/>
        <v>31589.144999999997</v>
      </c>
      <c r="I93" s="19"/>
      <c r="J93" s="19">
        <f t="shared" si="5"/>
        <v>31589.144999999997</v>
      </c>
    </row>
    <row r="94" spans="1:10" ht="45" customHeight="1">
      <c r="A94" s="16">
        <f t="shared" si="7"/>
        <v>85</v>
      </c>
      <c r="B94" s="17" t="s">
        <v>140</v>
      </c>
      <c r="C94" s="16">
        <v>1</v>
      </c>
      <c r="D94" s="17" t="s">
        <v>46</v>
      </c>
      <c r="E94" s="18" t="s">
        <v>12</v>
      </c>
      <c r="F94" s="18">
        <v>3.57</v>
      </c>
      <c r="G94" s="16">
        <v>17697</v>
      </c>
      <c r="H94" s="19">
        <f t="shared" si="4"/>
        <v>63178.28999999999</v>
      </c>
      <c r="I94" s="19">
        <f t="shared" si="6"/>
        <v>6317.829</v>
      </c>
      <c r="J94" s="19">
        <f t="shared" si="5"/>
        <v>69496.11899999999</v>
      </c>
    </row>
    <row r="95" spans="1:10" ht="45" customHeight="1">
      <c r="A95" s="16"/>
      <c r="B95" s="17" t="s">
        <v>154</v>
      </c>
      <c r="C95" s="16">
        <v>1</v>
      </c>
      <c r="D95" s="17" t="s">
        <v>155</v>
      </c>
      <c r="E95" s="18" t="s">
        <v>161</v>
      </c>
      <c r="F95" s="18">
        <v>4.14</v>
      </c>
      <c r="G95" s="16">
        <v>17697</v>
      </c>
      <c r="H95" s="19">
        <v>73265.57999999999</v>
      </c>
      <c r="I95" s="19">
        <v>7326.557999999999</v>
      </c>
      <c r="J95" s="19">
        <f t="shared" si="5"/>
        <v>80592.13799999999</v>
      </c>
    </row>
    <row r="96" spans="1:10" ht="45" customHeight="1">
      <c r="A96" s="16"/>
      <c r="B96" s="17" t="s">
        <v>154</v>
      </c>
      <c r="C96" s="16">
        <v>1</v>
      </c>
      <c r="D96" s="17" t="s">
        <v>156</v>
      </c>
      <c r="E96" s="18" t="s">
        <v>162</v>
      </c>
      <c r="F96" s="18">
        <v>4.51</v>
      </c>
      <c r="G96" s="16">
        <v>17697</v>
      </c>
      <c r="H96" s="19">
        <v>79813.47</v>
      </c>
      <c r="I96" s="19">
        <v>7981.347000000001</v>
      </c>
      <c r="J96" s="19">
        <f t="shared" si="5"/>
        <v>87794.817</v>
      </c>
    </row>
    <row r="97" spans="1:10" ht="45" customHeight="1">
      <c r="A97" s="16"/>
      <c r="B97" s="17" t="s">
        <v>154</v>
      </c>
      <c r="C97" s="16">
        <v>1</v>
      </c>
      <c r="D97" s="17" t="s">
        <v>157</v>
      </c>
      <c r="E97" s="18" t="s">
        <v>78</v>
      </c>
      <c r="F97" s="18">
        <v>3.94</v>
      </c>
      <c r="G97" s="16">
        <v>17697</v>
      </c>
      <c r="H97" s="19">
        <v>69726.18</v>
      </c>
      <c r="I97" s="19">
        <v>6972.6179999999995</v>
      </c>
      <c r="J97" s="19">
        <f t="shared" si="5"/>
        <v>76698.798</v>
      </c>
    </row>
    <row r="98" spans="1:10" ht="45" customHeight="1">
      <c r="A98" s="16"/>
      <c r="B98" s="17" t="s">
        <v>154</v>
      </c>
      <c r="C98" s="16">
        <v>1</v>
      </c>
      <c r="D98" s="17" t="s">
        <v>158</v>
      </c>
      <c r="E98" s="18" t="s">
        <v>162</v>
      </c>
      <c r="F98" s="18">
        <v>4.23</v>
      </c>
      <c r="G98" s="16">
        <v>17697</v>
      </c>
      <c r="H98" s="19">
        <v>74858.31000000001</v>
      </c>
      <c r="I98" s="19">
        <v>7485.831000000002</v>
      </c>
      <c r="J98" s="19">
        <f t="shared" si="5"/>
        <v>82344.14100000002</v>
      </c>
    </row>
    <row r="99" spans="1:10" ht="45" customHeight="1">
      <c r="A99" s="16"/>
      <c r="B99" s="17" t="s">
        <v>154</v>
      </c>
      <c r="C99" s="16">
        <v>1</v>
      </c>
      <c r="D99" s="17" t="s">
        <v>159</v>
      </c>
      <c r="E99" s="18" t="s">
        <v>21</v>
      </c>
      <c r="F99" s="18">
        <v>3.65</v>
      </c>
      <c r="G99" s="16">
        <v>17697</v>
      </c>
      <c r="H99" s="19">
        <v>64594.049999999996</v>
      </c>
      <c r="I99" s="19">
        <v>6459.405</v>
      </c>
      <c r="J99" s="19">
        <f t="shared" si="5"/>
        <v>71053.455</v>
      </c>
    </row>
    <row r="100" spans="1:10" ht="45" customHeight="1">
      <c r="A100" s="16"/>
      <c r="B100" s="17" t="s">
        <v>154</v>
      </c>
      <c r="C100" s="16">
        <v>1</v>
      </c>
      <c r="D100" s="17" t="s">
        <v>160</v>
      </c>
      <c r="E100" s="18" t="s">
        <v>163</v>
      </c>
      <c r="F100" s="18">
        <v>4.75</v>
      </c>
      <c r="G100" s="16">
        <v>17697</v>
      </c>
      <c r="H100" s="19">
        <v>84060.75</v>
      </c>
      <c r="I100" s="19">
        <v>8406.075</v>
      </c>
      <c r="J100" s="19">
        <f t="shared" si="5"/>
        <v>92466.825</v>
      </c>
    </row>
    <row r="101" spans="1:10" s="12" customFormat="1" ht="18.75" customHeight="1">
      <c r="A101" s="26"/>
      <c r="B101" s="27"/>
      <c r="C101" s="28">
        <v>76.5</v>
      </c>
      <c r="D101" s="29">
        <f aca="true" t="shared" si="8" ref="D101:J101">SUM(D10:D94)</f>
        <v>0</v>
      </c>
      <c r="E101" s="29">
        <f t="shared" si="8"/>
        <v>0</v>
      </c>
      <c r="F101" s="29"/>
      <c r="G101" s="29"/>
      <c r="H101" s="29">
        <f t="shared" si="8"/>
        <v>4465262.797500001</v>
      </c>
      <c r="I101" s="29">
        <f t="shared" si="8"/>
        <v>618213.2102500001</v>
      </c>
      <c r="J101" s="29">
        <f>SUM(J10:J100)</f>
        <v>5574426.1817499995</v>
      </c>
    </row>
    <row r="102" spans="1:10" s="12" customFormat="1" ht="73.5" customHeight="1">
      <c r="A102" s="30"/>
      <c r="B102" s="44" t="s">
        <v>141</v>
      </c>
      <c r="C102" s="44"/>
      <c r="D102" s="44"/>
      <c r="E102" s="44"/>
      <c r="F102" s="31"/>
      <c r="G102" s="31"/>
      <c r="H102" s="31"/>
      <c r="I102" s="31"/>
      <c r="J102" s="31"/>
    </row>
    <row r="103" spans="1:10" ht="15.75">
      <c r="A103" s="15"/>
      <c r="B103" s="32"/>
      <c r="C103" s="33"/>
      <c r="D103" s="34"/>
      <c r="E103" s="35"/>
      <c r="F103" s="35"/>
      <c r="G103" s="33"/>
      <c r="H103" s="36"/>
      <c r="I103" s="36"/>
      <c r="J103" s="33"/>
    </row>
    <row r="104" spans="5:6" ht="12">
      <c r="E104" s="11"/>
      <c r="F104" s="11"/>
    </row>
    <row r="105" spans="5:6" ht="12">
      <c r="E105" s="11"/>
      <c r="F105" s="11"/>
    </row>
    <row r="106" spans="5:6" ht="12">
      <c r="E106" s="11"/>
      <c r="F106" s="11"/>
    </row>
    <row r="107" spans="5:6" ht="12">
      <c r="E107" s="11"/>
      <c r="F107" s="11"/>
    </row>
    <row r="108" spans="5:6" ht="12">
      <c r="E108" s="11"/>
      <c r="F108" s="11"/>
    </row>
    <row r="109" spans="5:6" ht="12">
      <c r="E109" s="11"/>
      <c r="F109" s="11"/>
    </row>
    <row r="110" spans="5:6" ht="12">
      <c r="E110" s="11"/>
      <c r="F110" s="11"/>
    </row>
    <row r="111" spans="5:6" ht="12">
      <c r="E111" s="11"/>
      <c r="F111" s="11"/>
    </row>
    <row r="112" spans="5:6" ht="12">
      <c r="E112" s="11"/>
      <c r="F112" s="11"/>
    </row>
    <row r="113" spans="5:6" ht="12">
      <c r="E113" s="11"/>
      <c r="F113" s="11"/>
    </row>
    <row r="114" spans="5:6" ht="12">
      <c r="E114" s="11"/>
      <c r="F114" s="11"/>
    </row>
    <row r="115" spans="5:6" ht="12">
      <c r="E115" s="11"/>
      <c r="F115" s="11"/>
    </row>
    <row r="116" spans="5:6" ht="12">
      <c r="E116" s="11"/>
      <c r="F116" s="11"/>
    </row>
    <row r="117" spans="5:6" ht="12">
      <c r="E117" s="11"/>
      <c r="F117" s="11"/>
    </row>
    <row r="118" spans="5:6" ht="12">
      <c r="E118" s="11"/>
      <c r="F118" s="11"/>
    </row>
    <row r="119" spans="5:6" ht="12">
      <c r="E119" s="11"/>
      <c r="F119" s="11"/>
    </row>
    <row r="120" spans="5:6" ht="12">
      <c r="E120" s="11"/>
      <c r="F120" s="11"/>
    </row>
    <row r="121" spans="5:6" ht="12">
      <c r="E121" s="11"/>
      <c r="F121" s="11"/>
    </row>
    <row r="122" spans="5:6" ht="12">
      <c r="E122" s="11"/>
      <c r="F122" s="11"/>
    </row>
    <row r="123" spans="5:6" ht="12">
      <c r="E123" s="11"/>
      <c r="F123" s="11"/>
    </row>
    <row r="124" spans="5:6" ht="12">
      <c r="E124" s="11"/>
      <c r="F124" s="11"/>
    </row>
    <row r="125" spans="5:6" ht="12">
      <c r="E125" s="11"/>
      <c r="F125" s="11"/>
    </row>
    <row r="126" spans="5:6" ht="12">
      <c r="E126" s="11"/>
      <c r="F126" s="11"/>
    </row>
    <row r="127" spans="5:6" ht="12">
      <c r="E127" s="11"/>
      <c r="F127" s="11"/>
    </row>
    <row r="128" spans="5:6" ht="12">
      <c r="E128" s="11"/>
      <c r="F128" s="11"/>
    </row>
    <row r="129" spans="5:6" ht="12">
      <c r="E129" s="11"/>
      <c r="F129" s="11"/>
    </row>
    <row r="130" spans="5:6" ht="12">
      <c r="E130" s="11"/>
      <c r="F130" s="11"/>
    </row>
    <row r="131" spans="5:6" ht="12">
      <c r="E131" s="11"/>
      <c r="F131" s="11"/>
    </row>
    <row r="132" spans="5:6" ht="12">
      <c r="E132" s="11"/>
      <c r="F132" s="11"/>
    </row>
    <row r="133" spans="5:6" ht="12">
      <c r="E133" s="11"/>
      <c r="F133" s="11"/>
    </row>
    <row r="134" spans="5:6" ht="12">
      <c r="E134" s="11"/>
      <c r="F134" s="11"/>
    </row>
    <row r="135" spans="5:6" ht="12">
      <c r="E135" s="11"/>
      <c r="F135" s="11"/>
    </row>
    <row r="136" spans="5:6" ht="12">
      <c r="E136" s="11"/>
      <c r="F136" s="11"/>
    </row>
    <row r="137" spans="5:6" ht="12">
      <c r="E137" s="11"/>
      <c r="F137" s="11"/>
    </row>
    <row r="138" spans="5:6" ht="12">
      <c r="E138" s="11"/>
      <c r="F138" s="11"/>
    </row>
    <row r="139" spans="5:6" ht="12">
      <c r="E139" s="11"/>
      <c r="F139" s="11"/>
    </row>
    <row r="140" spans="5:6" ht="12">
      <c r="E140" s="11"/>
      <c r="F140" s="11"/>
    </row>
    <row r="141" spans="5:6" ht="12">
      <c r="E141" s="11"/>
      <c r="F141" s="11"/>
    </row>
    <row r="142" spans="5:6" ht="12">
      <c r="E142" s="11"/>
      <c r="F142" s="11"/>
    </row>
    <row r="143" spans="5:6" ht="12">
      <c r="E143" s="11"/>
      <c r="F143" s="11"/>
    </row>
    <row r="144" spans="5:6" ht="12">
      <c r="E144" s="11"/>
      <c r="F144" s="11"/>
    </row>
    <row r="145" spans="5:6" ht="12">
      <c r="E145" s="11"/>
      <c r="F145" s="11"/>
    </row>
    <row r="146" spans="5:6" ht="12">
      <c r="E146" s="11"/>
      <c r="F146" s="11"/>
    </row>
    <row r="147" spans="5:6" ht="12">
      <c r="E147" s="11"/>
      <c r="F147" s="11"/>
    </row>
    <row r="148" spans="5:6" ht="12">
      <c r="E148" s="11"/>
      <c r="F148" s="11"/>
    </row>
    <row r="149" spans="5:6" ht="12">
      <c r="E149" s="11"/>
      <c r="F149" s="11"/>
    </row>
    <row r="150" spans="5:6" ht="12">
      <c r="E150" s="11"/>
      <c r="F150" s="11"/>
    </row>
    <row r="151" spans="5:6" ht="12">
      <c r="E151" s="11"/>
      <c r="F151" s="11"/>
    </row>
    <row r="152" spans="5:6" ht="12">
      <c r="E152" s="11"/>
      <c r="F152" s="11"/>
    </row>
    <row r="153" spans="5:6" ht="12">
      <c r="E153" s="11"/>
      <c r="F153" s="11"/>
    </row>
    <row r="154" spans="5:6" ht="12">
      <c r="E154" s="11"/>
      <c r="F154" s="11"/>
    </row>
    <row r="155" spans="5:6" ht="12">
      <c r="E155" s="11"/>
      <c r="F155" s="11"/>
    </row>
    <row r="156" spans="5:6" ht="12">
      <c r="E156" s="11"/>
      <c r="F156" s="11"/>
    </row>
    <row r="157" spans="5:6" ht="12">
      <c r="E157" s="11"/>
      <c r="F157" s="11"/>
    </row>
    <row r="158" spans="5:6" ht="12">
      <c r="E158" s="11"/>
      <c r="F158" s="11"/>
    </row>
    <row r="159" spans="5:6" ht="12">
      <c r="E159" s="11"/>
      <c r="F159" s="11"/>
    </row>
    <row r="160" spans="5:6" ht="12">
      <c r="E160" s="11"/>
      <c r="F160" s="11"/>
    </row>
  </sheetData>
  <sheetProtection/>
  <mergeCells count="16">
    <mergeCell ref="B7:B8"/>
    <mergeCell ref="D7:D8"/>
    <mergeCell ref="C7:C8"/>
    <mergeCell ref="E7:E8"/>
    <mergeCell ref="G3:I3"/>
    <mergeCell ref="I7:I8"/>
    <mergeCell ref="A2:D2"/>
    <mergeCell ref="G2:J2"/>
    <mergeCell ref="A6:J6"/>
    <mergeCell ref="A7:A8"/>
    <mergeCell ref="B102:E102"/>
    <mergeCell ref="F7:F8"/>
    <mergeCell ref="G7:G8"/>
    <mergeCell ref="H7:H8"/>
    <mergeCell ref="J7:J8"/>
    <mergeCell ref="B5:J5"/>
  </mergeCells>
  <printOptions/>
  <pageMargins left="0.1968503937007874" right="0.1968503937007874" top="0.15748031496062992" bottom="0.15748031496062992" header="0.2362204724409449" footer="0.1968503937007874"/>
  <pageSetup horizontalDpi="600" verticalDpi="600" orientation="landscape" paperSize="9" r:id="rId1"/>
  <rowBreaks count="3" manualBreakCount="3">
    <brk id="38" max="43" man="1"/>
    <brk id="67" max="43" man="1"/>
    <brk id="103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2019-10-13T16:44:56Z</cp:lastPrinted>
  <dcterms:created xsi:type="dcterms:W3CDTF">2005-08-18T05:05:53Z</dcterms:created>
  <dcterms:modified xsi:type="dcterms:W3CDTF">2019-10-18T08:59:35Z</dcterms:modified>
  <cp:category/>
  <cp:version/>
  <cp:contentType/>
  <cp:contentStatus/>
</cp:coreProperties>
</file>